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600" windowHeight="11490" tabRatio="840" activeTab="4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AUS" sheetId="9" r:id="rId9"/>
  </sheets>
  <definedNames>
    <definedName name="_xlnm.Print_Area" localSheetId="8">'AUS'!$A$1:$I$25</definedName>
    <definedName name="_xlnm.Print_Area" localSheetId="0">'JS'!$A$1:$T$46</definedName>
    <definedName name="_xlnm.Print_Area" localSheetId="2">'QIN-LYG (KANSAI)'!$A$1:$O$28</definedName>
    <definedName name="_xlnm.Print_Area" localSheetId="3">'QIN-LYG (KANSAI) BAK'!$A$1:$K$38</definedName>
    <definedName name="_xlnm.Print_Area" localSheetId="1">'QIN-LYG(KANTO)'!$A$1:$L$26</definedName>
    <definedName name="_xlnm.Print_Area" localSheetId="4">'SHA(KANTO)'!$A$1:$L$26</definedName>
    <definedName name="_xlnm.Print_Area" localSheetId="7">'XG-LK-DL (KANSAI)'!$A$1:$O$35</definedName>
  </definedNames>
  <calcPr fullCalcOnLoad="1"/>
</workbook>
</file>

<file path=xl/sharedStrings.xml><?xml version="1.0" encoding="utf-8"?>
<sst xmlns="http://schemas.openxmlformats.org/spreadsheetml/2006/main" count="1049" uniqueCount="482">
  <si>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</si>
  <si>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</si>
  <si>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</si>
  <si>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</si>
  <si>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</si>
  <si>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</si>
  <si>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</si>
  <si>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</si>
  <si>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</si>
  <si>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</si>
  <si>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</si>
  <si>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</si>
  <si>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</si>
  <si>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</si>
  <si>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</si>
  <si>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</si>
  <si>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</si>
  <si>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</si>
  <si>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</si>
  <si>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</si>
  <si>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</si>
  <si>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</si>
  <si>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</si>
  <si>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 xml:space="preserve">WEBSITE URL: 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</si>
  <si>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</si>
  <si>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</si>
  <si>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</si>
  <si>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</si>
  <si>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</si>
  <si>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(NA1)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</si>
  <si>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</si>
  <si>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</si>
  <si>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</si>
  <si>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t xml:space="preserve">WEBSITE URL:  </t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</si>
  <si>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</si>
  <si>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</si>
  <si>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</si>
  <si>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</si>
  <si>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</si>
  <si>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</si>
  <si>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</si>
  <si>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</si>
  <si>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</si>
  <si>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</si>
  <si>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 xml:space="preserve">WEBSITE URL: </t>
  </si>
  <si>
    <t>http://www.sinotrans.co.jp/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</si>
  <si>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</si>
  <si>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</si>
  <si>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</si>
  <si>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</si>
  <si>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</si>
  <si>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</si>
  <si>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</si>
  <si>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</si>
  <si>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</si>
  <si>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</si>
  <si>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</si>
  <si>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</si>
  <si>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</si>
  <si>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</si>
  <si>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</si>
  <si>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</si>
  <si>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</si>
  <si>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</si>
  <si>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</si>
  <si>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</si>
  <si>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</si>
  <si>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</si>
  <si>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</si>
  <si>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</si>
  <si>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(NCKT1)</t>
  </si>
  <si>
    <t>(NCKT2)</t>
  </si>
  <si>
    <t>-</t>
  </si>
  <si>
    <t>(NCKS2)</t>
  </si>
  <si>
    <t>(NCKS1)</t>
  </si>
  <si>
    <t>(NCKS3)</t>
  </si>
  <si>
    <t>-</t>
  </si>
  <si>
    <t>(NCKY1)</t>
  </si>
  <si>
    <t>(NKT1)</t>
  </si>
  <si>
    <t>(SKT2)</t>
  </si>
  <si>
    <t>(火)</t>
  </si>
  <si>
    <t>(SKT5)</t>
  </si>
  <si>
    <t>(SNG2)</t>
  </si>
  <si>
    <t>(SKT4)</t>
  </si>
  <si>
    <t>(SNG5)</t>
  </si>
  <si>
    <t>(SKS7)</t>
  </si>
  <si>
    <t>(金) QQCT</t>
  </si>
  <si>
    <t>HANSA STEINBURG</t>
  </si>
  <si>
    <t>(SKT7)</t>
  </si>
  <si>
    <t>QQCTU</t>
  </si>
  <si>
    <t xml:space="preserve">QIANWAN CONTAINER TERMINAL NO.4 </t>
  </si>
  <si>
    <t>SINOTRANS NINGBO</t>
  </si>
  <si>
    <t>BARO</t>
  </si>
  <si>
    <t>SUBJECT TO CHANGE WITH OR WITHOUT NOTICE</t>
  </si>
  <si>
    <t>(月) QQCTU</t>
  </si>
  <si>
    <t>HANSA FRESENBURG</t>
  </si>
  <si>
    <t xml:space="preserve">            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</si>
  <si>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</si>
  <si>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</si>
  <si>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</si>
  <si>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</si>
  <si>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</si>
  <si>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</si>
  <si>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</si>
  <si>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</si>
  <si>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http://www.sinotrans.co.jp/</t>
  </si>
  <si>
    <t>SEOUL TRADER</t>
  </si>
  <si>
    <t>JRS CANIS</t>
  </si>
  <si>
    <t xml:space="preserve">TALLAHASSEE 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</si>
  <si>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</si>
  <si>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</si>
  <si>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</si>
  <si>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</si>
  <si>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</si>
  <si>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</si>
  <si>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</si>
  <si>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</si>
  <si>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</si>
  <si>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</si>
  <si>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</si>
  <si>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</si>
  <si>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</si>
  <si>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</si>
  <si>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</si>
  <si>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</si>
  <si>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</si>
  <si>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</si>
  <si>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</si>
  <si>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</si>
  <si>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</si>
  <si>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</si>
  <si>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</si>
  <si>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</si>
  <si>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t>MITRA BHUM</t>
  </si>
  <si>
    <t xml:space="preserve">SINOTRANS SHANGHAI </t>
  </si>
  <si>
    <t>(SKY1)</t>
  </si>
  <si>
    <t>SINOTRANS TIANJIN</t>
  </si>
  <si>
    <t>ISARA BHUM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</si>
  <si>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</si>
  <si>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(LQKS1)</t>
  </si>
  <si>
    <t>(QKSY1)</t>
  </si>
  <si>
    <t>(QA2)</t>
  </si>
  <si>
    <t>SINOTRANS SHENZHEN</t>
  </si>
  <si>
    <t>CSCL NAGOYA</t>
  </si>
  <si>
    <t>SITC MANILA</t>
  </si>
  <si>
    <t>SINOTRANS CONTAINER LINES</t>
  </si>
  <si>
    <t>http://www.sinotrans.co.jp/</t>
  </si>
  <si>
    <r>
      <t>JAPAN(</t>
    </r>
    <r>
      <rPr>
        <b/>
        <sz val="9"/>
        <rFont val="ＭＳ Ｐゴシック"/>
        <family val="3"/>
      </rPr>
      <t>横浜・大阪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MELBOURNE - SYDNEY - BRISBANE </t>
    </r>
    <r>
      <rPr>
        <b/>
        <sz val="9"/>
        <rFont val="ＭＳ Ｐゴシック"/>
        <family val="3"/>
      </rPr>
      <t>サービス</t>
    </r>
  </si>
  <si>
    <t>VESSEL</t>
  </si>
  <si>
    <t>VOY NO.</t>
  </si>
  <si>
    <t>ITAL LIBERA</t>
  </si>
  <si>
    <t>(EMC)</t>
  </si>
  <si>
    <t>(OOCL)</t>
  </si>
  <si>
    <t>MOL EARNEST</t>
  </si>
  <si>
    <t>(MOL)</t>
  </si>
  <si>
    <t>ARGOS</t>
  </si>
  <si>
    <t>COSCO KIKU</t>
  </si>
  <si>
    <t>-</t>
  </si>
  <si>
    <t>(SKT6)</t>
  </si>
  <si>
    <t>(SNG7)</t>
  </si>
  <si>
    <t>(NJ1)</t>
  </si>
  <si>
    <t>(SKT4)</t>
  </si>
  <si>
    <t>(SNG5)</t>
  </si>
  <si>
    <t>(SKS6)</t>
  </si>
  <si>
    <t>(SKS2)</t>
  </si>
  <si>
    <t>HALCYON</t>
  </si>
  <si>
    <t>SITC SHIMIZU</t>
  </si>
  <si>
    <t>COSCO KIKU</t>
  </si>
  <si>
    <t>WELLE</t>
  </si>
  <si>
    <t>KARIN RAMBOW</t>
  </si>
  <si>
    <t>SINOTRANS OSAKA</t>
  </si>
  <si>
    <t>MARCLOUD</t>
  </si>
  <si>
    <t>SINOTRANS DALIAN</t>
  </si>
  <si>
    <t>SINOTRANS QINGDAO</t>
  </si>
  <si>
    <t>1710S</t>
  </si>
  <si>
    <t xml:space="preserve">SITC KWANGYANG </t>
  </si>
  <si>
    <t>5/04-05</t>
  </si>
  <si>
    <t>5/06-07</t>
  </si>
  <si>
    <t>WARNOW TROUT</t>
  </si>
  <si>
    <t>(SNG2)</t>
  </si>
  <si>
    <t>(SKT5)</t>
  </si>
  <si>
    <t>(SKT2)</t>
  </si>
  <si>
    <t>1709E/1709W</t>
  </si>
  <si>
    <t>5/03-03</t>
  </si>
  <si>
    <t>5/04-04</t>
  </si>
  <si>
    <t>5/05-05</t>
  </si>
  <si>
    <t>5/11-12</t>
  </si>
  <si>
    <t>5/12-13</t>
  </si>
  <si>
    <t>5/13-14</t>
  </si>
  <si>
    <t>1717E/W</t>
  </si>
  <si>
    <t>051S</t>
  </si>
  <si>
    <r>
      <rPr>
        <sz val="9"/>
        <rFont val="ＭＳ Ｐゴシック"/>
        <family val="3"/>
      </rPr>
      <t>4</t>
    </r>
    <r>
      <rPr>
        <sz val="9"/>
        <rFont val="Arial"/>
        <family val="2"/>
      </rPr>
      <t xml:space="preserve">/30-30
</t>
    </r>
    <r>
      <rPr>
        <sz val="9"/>
        <rFont val="ＭＳ Ｐゴシック"/>
        <family val="3"/>
      </rPr>
      <t>本牧D-5</t>
    </r>
  </si>
  <si>
    <r>
      <t xml:space="preserve">5/02-02
</t>
    </r>
    <r>
      <rPr>
        <sz val="9"/>
        <rFont val="ＭＳ Ｐゴシック"/>
        <family val="3"/>
      </rPr>
      <t>南港C-2</t>
    </r>
  </si>
  <si>
    <t>5/10-10</t>
  </si>
  <si>
    <t>5/11-11</t>
  </si>
  <si>
    <t>5/12-12</t>
  </si>
  <si>
    <t>5/02-02</t>
  </si>
  <si>
    <t>5/01-02</t>
  </si>
  <si>
    <t>5/02-02</t>
  </si>
  <si>
    <t>5/01-01</t>
  </si>
  <si>
    <t>5/02-03</t>
  </si>
  <si>
    <t>5/04-05</t>
  </si>
  <si>
    <t>5/05-05</t>
  </si>
  <si>
    <t>029S</t>
  </si>
  <si>
    <r>
      <t xml:space="preserve">5/07-07
</t>
    </r>
    <r>
      <rPr>
        <sz val="9"/>
        <rFont val="ＭＳ Ｐゴシック"/>
        <family val="3"/>
      </rPr>
      <t>本牧</t>
    </r>
    <r>
      <rPr>
        <sz val="9"/>
        <rFont val="Arial"/>
        <family val="2"/>
      </rPr>
      <t>BC-1</t>
    </r>
  </si>
  <si>
    <r>
      <t xml:space="preserve">5/09-09
</t>
    </r>
    <r>
      <rPr>
        <sz val="9"/>
        <rFont val="ＭＳ Ｐゴシック"/>
        <family val="3"/>
      </rPr>
      <t>南港C-4</t>
    </r>
  </si>
  <si>
    <t>1710E/W</t>
  </si>
  <si>
    <t>079E/W</t>
  </si>
  <si>
    <t>5/03-04</t>
  </si>
  <si>
    <t>5/04-05</t>
  </si>
  <si>
    <t>5/06-06</t>
  </si>
  <si>
    <t>5/05-06</t>
  </si>
  <si>
    <t>TRINITY</t>
  </si>
  <si>
    <t>1716E/W</t>
  </si>
  <si>
    <t>750E/W</t>
  </si>
  <si>
    <t>1717E/W</t>
  </si>
  <si>
    <r>
      <t xml:space="preserve">5/02-02 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C-3</t>
    </r>
    <r>
      <rPr>
        <b/>
        <sz val="8.5"/>
        <rFont val="ＭＳ Ｐゴシック"/>
        <family val="3"/>
      </rPr>
      <t>　　　</t>
    </r>
  </si>
  <si>
    <t>5/02-03</t>
  </si>
  <si>
    <t>5/02-02</t>
  </si>
  <si>
    <r>
      <t xml:space="preserve">5/01-02              </t>
    </r>
    <r>
      <rPr>
        <sz val="8.5"/>
        <rFont val="ＭＳ Ｐゴシック"/>
        <family val="3"/>
      </rPr>
      <t>夢洲　　　</t>
    </r>
  </si>
  <si>
    <t>5/01-02</t>
  </si>
  <si>
    <t>5/02-02</t>
  </si>
  <si>
    <t>234E/W</t>
  </si>
  <si>
    <t>1718E/W</t>
  </si>
  <si>
    <t>224E/W</t>
  </si>
  <si>
    <t>035E/W</t>
  </si>
  <si>
    <t>5/07-08</t>
  </si>
  <si>
    <t>5/07-07</t>
  </si>
  <si>
    <t>5/01-02                          CY CUT5/01AM</t>
  </si>
  <si>
    <t>148E/W</t>
  </si>
  <si>
    <t>5/05-05
CY CUT5/02</t>
  </si>
  <si>
    <t>1718E/W</t>
  </si>
  <si>
    <t>KALAMAZOO</t>
  </si>
  <si>
    <t>010E/W</t>
  </si>
  <si>
    <t>275E/W</t>
  </si>
  <si>
    <t>1718E/W</t>
  </si>
  <si>
    <t>TAI CANG HE</t>
  </si>
  <si>
    <t>5/09-10</t>
  </si>
  <si>
    <t>5/10-11</t>
  </si>
  <si>
    <t>YI SHENG</t>
  </si>
  <si>
    <t>5/09-09</t>
  </si>
  <si>
    <t>5/08-09</t>
  </si>
  <si>
    <t>5/16-17</t>
  </si>
  <si>
    <t>5/16-16</t>
  </si>
  <si>
    <t>5/15-16</t>
  </si>
  <si>
    <t>1724E/W</t>
  </si>
  <si>
    <t>1709E/W</t>
  </si>
  <si>
    <r>
      <t xml:space="preserve">5/09-10
</t>
    </r>
    <r>
      <rPr>
        <b/>
        <sz val="8"/>
        <rFont val="ＭＳ Ｐゴシック"/>
        <family val="3"/>
      </rPr>
      <t>品川公共　</t>
    </r>
  </si>
  <si>
    <r>
      <t xml:space="preserve">5/10-10
</t>
    </r>
    <r>
      <rPr>
        <b/>
        <sz val="8"/>
        <rFont val="ＭＳ Ｐゴシック"/>
        <family val="3"/>
      </rPr>
      <t>南本牧</t>
    </r>
  </si>
  <si>
    <t>122E/W</t>
  </si>
  <si>
    <t>5/08-08</t>
  </si>
  <si>
    <t xml:space="preserve">CSCL TOKYO </t>
  </si>
  <si>
    <t>175E/W</t>
  </si>
  <si>
    <t>011E/W</t>
  </si>
  <si>
    <t>235E/W</t>
  </si>
  <si>
    <t>5/10-10</t>
  </si>
  <si>
    <t>1709N/1710S</t>
  </si>
  <si>
    <t>5/13-13</t>
  </si>
  <si>
    <t>1719E/W</t>
  </si>
  <si>
    <t>MARCLOUD</t>
  </si>
  <si>
    <t>149E/W</t>
  </si>
  <si>
    <t>036E/W</t>
  </si>
  <si>
    <t>5/14-15</t>
  </si>
  <si>
    <t>5/14-14</t>
  </si>
  <si>
    <t>1718E/W</t>
  </si>
  <si>
    <t>5/08-08</t>
  </si>
  <si>
    <t>5/08-09                         CY CUT5/08AM</t>
  </si>
  <si>
    <t>157E/W</t>
  </si>
  <si>
    <t>1712S</t>
  </si>
  <si>
    <t>225E/W</t>
  </si>
  <si>
    <t>5/12-12
CY CUT5/11AM</t>
  </si>
  <si>
    <t>SINOTRANS NINGBO</t>
  </si>
  <si>
    <t>1709E/W</t>
  </si>
  <si>
    <t>057E/W</t>
  </si>
  <si>
    <t>TRINITY</t>
  </si>
  <si>
    <t>1717E/W</t>
  </si>
  <si>
    <r>
      <t xml:space="preserve">5/09-09             </t>
    </r>
    <r>
      <rPr>
        <sz val="8.5"/>
        <rFont val="ＭＳ Ｐゴシック"/>
        <family val="3"/>
      </rPr>
      <t>夢洲</t>
    </r>
  </si>
  <si>
    <t>5/09-10</t>
  </si>
  <si>
    <r>
      <t xml:space="preserve">5/08-09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C-3</t>
    </r>
    <r>
      <rPr>
        <b/>
        <sz val="8.5"/>
        <rFont val="ＭＳ Ｐゴシック"/>
        <family val="3"/>
      </rPr>
      <t>　　　</t>
    </r>
  </si>
  <si>
    <t>5/09-09</t>
  </si>
  <si>
    <t>751E/W</t>
  </si>
  <si>
    <t>276E/W</t>
  </si>
  <si>
    <t>1718E/W</t>
  </si>
  <si>
    <t>1719E/W</t>
  </si>
  <si>
    <t>5/08-09</t>
  </si>
  <si>
    <t>5/09-09</t>
  </si>
  <si>
    <t>5/09-10</t>
  </si>
  <si>
    <t>5/11-12</t>
  </si>
  <si>
    <t>5/12-12</t>
  </si>
  <si>
    <t>087S</t>
  </si>
  <si>
    <r>
      <rPr>
        <sz val="9"/>
        <rFont val="ＭＳ Ｐゴシック"/>
        <family val="3"/>
      </rPr>
      <t>5</t>
    </r>
    <r>
      <rPr>
        <sz val="9"/>
        <rFont val="Arial"/>
        <family val="2"/>
      </rPr>
      <t xml:space="preserve">/14-14
</t>
    </r>
    <r>
      <rPr>
        <sz val="9"/>
        <rFont val="ＭＳ Ｐゴシック"/>
        <family val="3"/>
      </rPr>
      <t>本牧BC</t>
    </r>
  </si>
  <si>
    <r>
      <rPr>
        <sz val="9"/>
        <rFont val="ＭＳ Ｐゴシック"/>
        <family val="3"/>
      </rPr>
      <t>5</t>
    </r>
    <r>
      <rPr>
        <sz val="9"/>
        <rFont val="Arial"/>
        <family val="2"/>
      </rPr>
      <t xml:space="preserve">/16-16
</t>
    </r>
    <r>
      <rPr>
        <sz val="9"/>
        <rFont val="ＭＳ Ｐゴシック"/>
        <family val="3"/>
      </rPr>
      <t>夢洲C-11</t>
    </r>
  </si>
  <si>
    <t xml:space="preserve">SEVILLIA </t>
  </si>
  <si>
    <t>025E/W</t>
  </si>
  <si>
    <t>277E/W</t>
  </si>
  <si>
    <t>1719E/W</t>
  </si>
  <si>
    <t>5/15-15</t>
  </si>
  <si>
    <t>5/15-16                         CY CUT5/15AM</t>
  </si>
  <si>
    <t>1718E/W</t>
  </si>
  <si>
    <t>TRINITY</t>
  </si>
  <si>
    <r>
      <t xml:space="preserve">5/15-16             </t>
    </r>
    <r>
      <rPr>
        <sz val="8.5"/>
        <rFont val="ＭＳ Ｐゴシック"/>
        <family val="3"/>
      </rPr>
      <t>夢洲</t>
    </r>
  </si>
  <si>
    <r>
      <t xml:space="preserve">5/02-03
</t>
    </r>
    <r>
      <rPr>
        <sz val="8"/>
        <rFont val="ＭＳ Ｐゴシック"/>
        <family val="3"/>
      </rPr>
      <t>青海</t>
    </r>
    <r>
      <rPr>
        <sz val="8"/>
        <rFont val="Arial"/>
        <family val="2"/>
      </rPr>
      <t>A-4</t>
    </r>
    <r>
      <rPr>
        <sz val="8"/>
        <rFont val="ＭＳ Ｐゴシック"/>
        <family val="3"/>
      </rPr>
      <t>　　　　</t>
    </r>
  </si>
  <si>
    <r>
      <t xml:space="preserve">5/03-03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</si>
  <si>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CY OPEN</t>
  </si>
  <si>
    <t>CY CUT</t>
  </si>
  <si>
    <t>CY CUT</t>
  </si>
  <si>
    <t>CY OPEN</t>
  </si>
  <si>
    <t>CY OPEN</t>
  </si>
  <si>
    <t>-</t>
  </si>
  <si>
    <t>CY CUT</t>
  </si>
  <si>
    <t>CY OPEN</t>
  </si>
  <si>
    <r>
      <rPr>
        <b/>
        <sz val="8"/>
        <rFont val="ＭＳ Ｐゴシック"/>
        <family val="3"/>
      </rPr>
      <t>東京</t>
    </r>
  </si>
  <si>
    <r>
      <rPr>
        <b/>
        <sz val="8"/>
        <rFont val="ＭＳ Ｐゴシック"/>
        <family val="3"/>
      </rPr>
      <t>横浜</t>
    </r>
  </si>
  <si>
    <r>
      <rPr>
        <b/>
        <sz val="8"/>
        <rFont val="ＭＳ Ｐゴシック"/>
        <family val="3"/>
      </rPr>
      <t>名古屋</t>
    </r>
  </si>
  <si>
    <t>-</t>
  </si>
  <si>
    <t>CY OPEN</t>
  </si>
  <si>
    <t>CY CUT</t>
  </si>
  <si>
    <r>
      <rPr>
        <b/>
        <sz val="8"/>
        <rFont val="ＭＳ Ｐゴシック"/>
        <family val="3"/>
      </rPr>
      <t>大阪</t>
    </r>
  </si>
  <si>
    <r>
      <rPr>
        <b/>
        <sz val="8"/>
        <rFont val="ＭＳ Ｐゴシック"/>
        <family val="3"/>
      </rPr>
      <t>神戸</t>
    </r>
  </si>
  <si>
    <r>
      <rPr>
        <b/>
        <sz val="8"/>
        <rFont val="ＭＳ Ｐゴシック"/>
        <family val="3"/>
      </rPr>
      <t>門司</t>
    </r>
  </si>
  <si>
    <r>
      <rPr>
        <b/>
        <sz val="8"/>
        <rFont val="ＭＳ Ｐゴシック"/>
        <family val="3"/>
      </rPr>
      <t>博多</t>
    </r>
  </si>
  <si>
    <t>CY OPEN</t>
  </si>
  <si>
    <t>CY CUT</t>
  </si>
  <si>
    <t>CY OPEN</t>
  </si>
  <si>
    <t>CY OPEN</t>
  </si>
  <si>
    <t>CY CUT</t>
  </si>
  <si>
    <r>
      <rPr>
        <b/>
        <sz val="8"/>
        <rFont val="ＤＦＰ特太ゴシック体"/>
        <family val="3"/>
      </rPr>
      <t>名古屋</t>
    </r>
  </si>
  <si>
    <r>
      <rPr>
        <b/>
        <sz val="8"/>
        <rFont val="ＤＦＰ特太ゴシック体"/>
        <family val="3"/>
      </rPr>
      <t>東京</t>
    </r>
  </si>
  <si>
    <r>
      <rPr>
        <b/>
        <sz val="8"/>
        <rFont val="ＤＦＰ特太ゴシック体"/>
        <family val="3"/>
      </rPr>
      <t>横浜</t>
    </r>
  </si>
  <si>
    <t>-</t>
  </si>
  <si>
    <t>CY OPEN</t>
  </si>
  <si>
    <t>CY CUT</t>
  </si>
  <si>
    <t>CY CUT</t>
  </si>
  <si>
    <r>
      <rPr>
        <b/>
        <sz val="9"/>
        <rFont val="ＤＦＰ特太ゴシック体"/>
        <family val="3"/>
      </rPr>
      <t>神戸</t>
    </r>
  </si>
  <si>
    <r>
      <rPr>
        <b/>
        <sz val="9"/>
        <rFont val="ＭＳ Ｐゴシック"/>
        <family val="3"/>
      </rPr>
      <t>博多</t>
    </r>
  </si>
  <si>
    <r>
      <rPr>
        <b/>
        <sz val="9"/>
        <rFont val="ＤＦＰ特太ゴシック体"/>
        <family val="3"/>
      </rPr>
      <t>門司</t>
    </r>
  </si>
  <si>
    <r>
      <rPr>
        <b/>
        <sz val="8"/>
        <rFont val="ＤＦＰ特太ゴシック体"/>
        <family val="3"/>
      </rPr>
      <t>博多</t>
    </r>
  </si>
  <si>
    <r>
      <rPr>
        <b/>
        <sz val="8"/>
        <rFont val="ＤＦＰ特太ゴシック体"/>
        <family val="3"/>
      </rPr>
      <t>門司</t>
    </r>
  </si>
  <si>
    <r>
      <rPr>
        <b/>
        <sz val="8"/>
        <rFont val="ＤＦＰ特太ゴシック体"/>
        <family val="3"/>
      </rPr>
      <t>大阪</t>
    </r>
  </si>
  <si>
    <r>
      <rPr>
        <b/>
        <sz val="8"/>
        <rFont val="ＤＦＰ特太ゴシック体"/>
        <family val="3"/>
      </rPr>
      <t>神戸</t>
    </r>
  </si>
  <si>
    <t>CY OPEN</t>
  </si>
  <si>
    <t>CY CUT</t>
  </si>
  <si>
    <t>CY OPEN</t>
  </si>
  <si>
    <t>CY CUT</t>
  </si>
  <si>
    <r>
      <rPr>
        <b/>
        <sz val="9"/>
        <rFont val="ＤＦＰ特太ゴシック体"/>
        <family val="3"/>
      </rPr>
      <t>横浜</t>
    </r>
  </si>
  <si>
    <r>
      <rPr>
        <b/>
        <sz val="9"/>
        <rFont val="ＤＦＰ特太ゴシック体"/>
        <family val="3"/>
      </rPr>
      <t>大阪</t>
    </r>
  </si>
  <si>
    <t>4/27</t>
  </si>
  <si>
    <t>5/02</t>
  </si>
  <si>
    <t>5/04</t>
  </si>
  <si>
    <t>5/12</t>
  </si>
  <si>
    <t>4/21</t>
  </si>
  <si>
    <t>4/28</t>
  </si>
  <si>
    <t>5/02</t>
  </si>
  <si>
    <t>5/02</t>
  </si>
  <si>
    <t>4/26</t>
  </si>
  <si>
    <t>5/2</t>
  </si>
  <si>
    <t>5/3</t>
  </si>
  <si>
    <t>5/11</t>
  </si>
  <si>
    <t>4/26</t>
  </si>
  <si>
    <t>4/24</t>
  </si>
  <si>
    <t>5/01AM</t>
  </si>
  <si>
    <t>4/27</t>
  </si>
  <si>
    <t>5/08AM</t>
  </si>
  <si>
    <t>5/08</t>
  </si>
  <si>
    <t>5/15AM</t>
  </si>
  <si>
    <t>4/26</t>
  </si>
  <si>
    <t>4/25</t>
  </si>
  <si>
    <t>4/28</t>
  </si>
  <si>
    <t>5/1</t>
  </si>
  <si>
    <t>5/10</t>
  </si>
  <si>
    <t>5/6</t>
  </si>
  <si>
    <t>5/11</t>
  </si>
  <si>
    <t>5/12</t>
  </si>
  <si>
    <t>4/24</t>
  </si>
  <si>
    <t>5/01</t>
  </si>
  <si>
    <t>5/09</t>
  </si>
  <si>
    <t>5/15</t>
  </si>
  <si>
    <t>4/24</t>
  </si>
  <si>
    <t>4/22</t>
  </si>
  <si>
    <t>4/26</t>
  </si>
  <si>
    <t>5/06</t>
  </si>
  <si>
    <t>4/27</t>
  </si>
  <si>
    <t>5/09</t>
  </si>
  <si>
    <t>4/24</t>
  </si>
  <si>
    <t>4/27</t>
  </si>
  <si>
    <t>156E/W</t>
  </si>
  <si>
    <t>4/22</t>
  </si>
  <si>
    <t>5/01</t>
  </si>
  <si>
    <t>5/02</t>
  </si>
  <si>
    <t>5/12</t>
  </si>
  <si>
    <t>4/27</t>
  </si>
  <si>
    <t>5/02</t>
  </si>
  <si>
    <t>5/12</t>
  </si>
  <si>
    <t>4/28</t>
  </si>
  <si>
    <t>4/24</t>
  </si>
  <si>
    <t>5/2</t>
  </si>
  <si>
    <t>4/28</t>
  </si>
  <si>
    <t>5/10</t>
  </si>
  <si>
    <t>5/12</t>
  </si>
  <si>
    <t>4/24</t>
  </si>
  <si>
    <t>5/2</t>
  </si>
  <si>
    <t>4/27</t>
  </si>
  <si>
    <t>5/8</t>
  </si>
  <si>
    <t>5/15</t>
  </si>
  <si>
    <t>4/24</t>
  </si>
  <si>
    <t>5/02</t>
  </si>
  <si>
    <t>4/28</t>
  </si>
  <si>
    <t>5/10</t>
  </si>
  <si>
    <t>5/9</t>
  </si>
  <si>
    <t>CFS CUT</t>
  </si>
  <si>
    <t>4/24</t>
  </si>
  <si>
    <t>5/2</t>
  </si>
  <si>
    <t>5/1</t>
  </si>
  <si>
    <t>4/25</t>
  </si>
  <si>
    <t>5/8</t>
  </si>
  <si>
    <t>CFS CUT</t>
  </si>
  <si>
    <t>5/1</t>
  </si>
  <si>
    <t>5/10</t>
  </si>
  <si>
    <t>5/2</t>
  </si>
  <si>
    <t>5/2</t>
  </si>
  <si>
    <t>5/10</t>
  </si>
  <si>
    <t>4/27</t>
  </si>
  <si>
    <t>5/02</t>
  </si>
  <si>
    <t>5/09</t>
  </si>
  <si>
    <t>4/22</t>
  </si>
  <si>
    <t>5/01</t>
  </si>
  <si>
    <t>5/02</t>
  </si>
  <si>
    <t>5/08</t>
  </si>
  <si>
    <t>5/15</t>
  </si>
  <si>
    <t>5/09</t>
  </si>
  <si>
    <t>5/01</t>
  </si>
  <si>
    <t>5/09</t>
  </si>
  <si>
    <t>4/26</t>
  </si>
  <si>
    <t>4/22</t>
  </si>
  <si>
    <t>5/01</t>
  </si>
  <si>
    <t>4/24</t>
  </si>
  <si>
    <t>4/26</t>
  </si>
  <si>
    <t>CANCELLED</t>
  </si>
  <si>
    <t>5/06</t>
  </si>
  <si>
    <t>4/25</t>
  </si>
  <si>
    <t>4/25</t>
  </si>
  <si>
    <t>4/24</t>
  </si>
  <si>
    <t>4/24</t>
  </si>
  <si>
    <t>5/02</t>
  </si>
  <si>
    <t>4/24</t>
  </si>
  <si>
    <t>5/02</t>
  </si>
  <si>
    <t>4/26</t>
  </si>
  <si>
    <t>4/26</t>
  </si>
  <si>
    <t>5/08</t>
  </si>
  <si>
    <t>5/01</t>
  </si>
  <si>
    <t>5/11AM</t>
  </si>
  <si>
    <t>5/08</t>
  </si>
  <si>
    <t>5/02</t>
  </si>
  <si>
    <t>4/24</t>
  </si>
  <si>
    <t>4/28</t>
  </si>
  <si>
    <t>5/10</t>
  </si>
  <si>
    <t>5/11</t>
  </si>
  <si>
    <t>4/26</t>
  </si>
  <si>
    <t>5/09</t>
  </si>
  <si>
    <t>4/27</t>
  </si>
  <si>
    <t>4/21</t>
  </si>
  <si>
    <t>5/1</t>
  </si>
  <si>
    <t>5/22</t>
  </si>
  <si>
    <t>5/15</t>
  </si>
  <si>
    <t>5/08</t>
  </si>
  <si>
    <t>4/28</t>
  </si>
  <si>
    <t>4/21</t>
  </si>
  <si>
    <t>5/02</t>
  </si>
  <si>
    <t>5/12</t>
  </si>
  <si>
    <t>4/25</t>
  </si>
  <si>
    <t>5/02</t>
  </si>
  <si>
    <t>4/24</t>
  </si>
  <si>
    <t>4/22</t>
  </si>
  <si>
    <t>SITC LIAONING</t>
  </si>
  <si>
    <t>SITC KAWASAKI</t>
  </si>
  <si>
    <t>1711N/1712S</t>
  </si>
  <si>
    <t xml:space="preserve">TALLAHASSEE </t>
  </si>
  <si>
    <t>123E/W</t>
  </si>
  <si>
    <t>5/11</t>
  </si>
  <si>
    <t>4/24</t>
  </si>
  <si>
    <t>5/02</t>
  </si>
  <si>
    <t>5/01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</si>
</sst>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</numFmts>
  <fonts count="132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8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8"/>
      <name val="ＭＳ Ｐ明朝"/>
      <family val="1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sz val="11"/>
      <color indexed="10"/>
      <name val="Arial"/>
      <family val="2"/>
    </font>
    <font>
      <b/>
      <sz val="13"/>
      <name val="Arial Black"/>
      <family val="2"/>
    </font>
    <font>
      <b/>
      <sz val="19"/>
      <name val="HG創英角ｺﾞｼｯｸUB"/>
      <family val="3"/>
    </font>
    <font>
      <b/>
      <sz val="13"/>
      <name val="HG創英角ｺﾞｼｯｸUB"/>
      <family val="3"/>
    </font>
    <font>
      <sz val="9"/>
      <color indexed="10"/>
      <name val="Arial"/>
      <family val="2"/>
    </font>
    <font>
      <b/>
      <sz val="9"/>
      <color indexed="12"/>
      <name val="ＭＳ Ｐゴシック"/>
      <family val="3"/>
    </font>
    <font>
      <b/>
      <sz val="10"/>
      <name val="Arial"/>
      <family val="2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ＭＳ Ｐゴシック"/>
      <family val="3"/>
    </font>
    <font>
      <sz val="8.5"/>
      <color indexed="10"/>
      <name val="Arial"/>
      <family val="2"/>
    </font>
    <font>
      <sz val="8"/>
      <color indexed="10"/>
      <name val="Arial"/>
      <family val="2"/>
    </font>
    <font>
      <sz val="10"/>
      <name val="ＭＳ �ႴシッႯ"/>
      <family val="3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sz val="9"/>
      <color indexed="10"/>
      <name val="Arial Black"/>
      <family val="2"/>
    </font>
    <font>
      <b/>
      <sz val="8.5"/>
      <name val="ＭＳ Ｐゴシック"/>
      <family val="3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Arial Black"/>
      <family val="2"/>
    </font>
    <font>
      <b/>
      <sz val="13"/>
      <color indexed="10"/>
      <name val="Arial Black"/>
      <family val="2"/>
    </font>
    <font>
      <b/>
      <sz val="12"/>
      <color indexed="10"/>
      <name val="Arial Black"/>
      <family val="2"/>
    </font>
    <font>
      <sz val="9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11"/>
      <color indexed="10"/>
      <name val="ＭＳ �ႴシッႯ"/>
      <family val="3"/>
    </font>
    <font>
      <sz val="10"/>
      <color indexed="10"/>
      <name val="メイリオ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8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ＭＳ �ႴシッႯ"/>
      <family val="3"/>
    </font>
    <font>
      <sz val="10"/>
      <color rgb="FFFF00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1" applyNumberFormat="0" applyAlignment="0" applyProtection="0"/>
    <xf numFmtId="0" fontId="101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2" fillId="0" borderId="3" applyNumberFormat="0" applyFill="0" applyAlignment="0" applyProtection="0"/>
    <xf numFmtId="0" fontId="103" fillId="28" borderId="0" applyNumberFormat="0" applyBorder="0" applyAlignment="0" applyProtection="0"/>
    <xf numFmtId="0" fontId="104" fillId="29" borderId="4" applyNumberFormat="0" applyAlignment="0" applyProtection="0"/>
    <xf numFmtId="0" fontId="10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29" borderId="9" applyNumberFormat="0" applyAlignment="0" applyProtection="0"/>
    <xf numFmtId="0" fontId="11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2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3" fillId="31" borderId="0" applyNumberFormat="0" applyBorder="0" applyAlignment="0" applyProtection="0"/>
  </cellStyleXfs>
  <cellXfs count="759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58" fontId="5" fillId="0" borderId="0" xfId="0" applyNumberFormat="1" applyFont="1" applyAlignment="1">
      <alignment/>
    </xf>
    <xf numFmtId="0" fontId="15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43" applyAlignment="1" applyProtection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43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43" applyFill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0" fillId="0" borderId="0" xfId="0" applyNumberFormat="1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14" fillId="0" borderId="22" xfId="0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58" fontId="1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43" applyFont="1" applyAlignment="1" applyProtection="1">
      <alignment vertical="center"/>
      <protection/>
    </xf>
    <xf numFmtId="0" fontId="34" fillId="0" borderId="0" xfId="0" applyFont="1" applyFill="1" applyAlignment="1">
      <alignment horizontal="center"/>
    </xf>
    <xf numFmtId="0" fontId="48" fillId="0" borderId="23" xfId="0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46" fillId="0" borderId="25" xfId="0" applyFont="1" applyFill="1" applyBorder="1" applyAlignment="1">
      <alignment horizontal="right" vertical="center"/>
    </xf>
    <xf numFmtId="0" fontId="17" fillId="32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58" fillId="0" borderId="0" xfId="43" applyFont="1" applyAlignment="1" applyProtection="1">
      <alignment vertical="center"/>
      <protection/>
    </xf>
    <xf numFmtId="14" fontId="14" fillId="0" borderId="0" xfId="0" applyNumberFormat="1" applyFont="1" applyAlignment="1">
      <alignment horizontal="center" vertical="center"/>
    </xf>
    <xf numFmtId="14" fontId="17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 wrapText="1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vertical="center" shrinkToFit="1"/>
    </xf>
    <xf numFmtId="0" fontId="48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shrinkToFit="1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2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20" fontId="14" fillId="0" borderId="0" xfId="0" applyNumberFormat="1" applyFont="1" applyAlignment="1">
      <alignment/>
    </xf>
    <xf numFmtId="20" fontId="14" fillId="0" borderId="0" xfId="0" applyNumberFormat="1" applyFont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 shrinkToFit="1"/>
    </xf>
    <xf numFmtId="0" fontId="114" fillId="0" borderId="0" xfId="0" applyFont="1" applyFill="1" applyAlignment="1">
      <alignment/>
    </xf>
    <xf numFmtId="49" fontId="20" fillId="0" borderId="41" xfId="0" applyNumberFormat="1" applyFont="1" applyFill="1" applyBorder="1" applyAlignment="1">
      <alignment horizontal="center" vertical="center" shrinkToFit="1"/>
    </xf>
    <xf numFmtId="49" fontId="20" fillId="0" borderId="42" xfId="0" applyNumberFormat="1" applyFont="1" applyFill="1" applyBorder="1" applyAlignment="1">
      <alignment horizontal="center" vertical="center" wrapText="1" shrinkToFit="1"/>
    </xf>
    <xf numFmtId="49" fontId="20" fillId="0" borderId="15" xfId="0" applyNumberFormat="1" applyFont="1" applyFill="1" applyBorder="1" applyAlignment="1">
      <alignment horizontal="center" vertical="center" wrapText="1" shrinkToFi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Border="1" applyAlignment="1">
      <alignment horizontal="center" vertical="center" shrinkToFit="1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horizontal="center" vertical="center"/>
    </xf>
    <xf numFmtId="58" fontId="119" fillId="0" borderId="0" xfId="0" applyNumberFormat="1" applyFont="1" applyAlignment="1">
      <alignment vertical="center"/>
    </xf>
    <xf numFmtId="0" fontId="115" fillId="0" borderId="0" xfId="0" applyFont="1" applyAlignment="1">
      <alignment vertical="center"/>
    </xf>
    <xf numFmtId="0" fontId="120" fillId="0" borderId="0" xfId="0" applyFont="1" applyFill="1" applyBorder="1" applyAlignment="1">
      <alignment horizontal="center" vertical="center"/>
    </xf>
    <xf numFmtId="49" fontId="121" fillId="0" borderId="0" xfId="0" applyNumberFormat="1" applyFont="1" applyFill="1" applyBorder="1" applyAlignment="1">
      <alignment horizontal="center" vertical="center" shrinkToFit="1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8" fillId="0" borderId="0" xfId="0" applyFont="1" applyAlignment="1">
      <alignment vertical="center"/>
    </xf>
    <xf numFmtId="0" fontId="15" fillId="0" borderId="43" xfId="0" applyFont="1" applyFill="1" applyBorder="1" applyAlignment="1">
      <alignment horizontal="left" vertical="center" shrinkToFit="1"/>
    </xf>
    <xf numFmtId="0" fontId="12" fillId="0" borderId="44" xfId="0" applyFont="1" applyFill="1" applyBorder="1" applyAlignment="1">
      <alignment horizontal="center" vertical="center" wrapText="1"/>
    </xf>
    <xf numFmtId="0" fontId="114" fillId="32" borderId="0" xfId="0" applyFont="1" applyFill="1" applyAlignment="1">
      <alignment/>
    </xf>
    <xf numFmtId="0" fontId="15" fillId="0" borderId="4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/>
    </xf>
    <xf numFmtId="49" fontId="30" fillId="0" borderId="48" xfId="0" applyNumberFormat="1" applyFont="1" applyFill="1" applyBorder="1" applyAlignment="1">
      <alignment horizontal="center" vertical="center" shrinkToFit="1"/>
    </xf>
    <xf numFmtId="49" fontId="15" fillId="33" borderId="49" xfId="0" applyNumberFormat="1" applyFont="1" applyFill="1" applyBorder="1" applyAlignment="1">
      <alignment horizontal="center" vertical="center" wrapText="1" shrinkToFit="1"/>
    </xf>
    <xf numFmtId="49" fontId="15" fillId="33" borderId="17" xfId="0" applyNumberFormat="1" applyFont="1" applyFill="1" applyBorder="1" applyAlignment="1">
      <alignment horizontal="center" vertical="center" wrapText="1" shrinkToFi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 shrinkToFit="1"/>
    </xf>
    <xf numFmtId="0" fontId="30" fillId="0" borderId="23" xfId="0" applyFont="1" applyFill="1" applyBorder="1" applyAlignment="1">
      <alignment vertical="center" shrinkToFit="1"/>
    </xf>
    <xf numFmtId="49" fontId="15" fillId="0" borderId="44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vertical="center" shrinkToFit="1"/>
    </xf>
    <xf numFmtId="0" fontId="15" fillId="0" borderId="53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 shrinkToFit="1"/>
    </xf>
    <xf numFmtId="49" fontId="20" fillId="0" borderId="46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60" fillId="0" borderId="0" xfId="0" applyNumberFormat="1" applyFont="1" applyFill="1" applyBorder="1" applyAlignment="1">
      <alignment horizontal="center" vertical="center" shrinkToFit="1"/>
    </xf>
    <xf numFmtId="0" fontId="42" fillId="0" borderId="0" xfId="0" applyFont="1" applyFill="1" applyAlignment="1">
      <alignment/>
    </xf>
    <xf numFmtId="0" fontId="63" fillId="0" borderId="0" xfId="0" applyFont="1" applyFill="1" applyAlignment="1">
      <alignment/>
    </xf>
    <xf numFmtId="49" fontId="15" fillId="0" borderId="17" xfId="0" applyNumberFormat="1" applyFont="1" applyFill="1" applyBorder="1" applyAlignment="1">
      <alignment horizontal="center" vertical="center" shrinkToFit="1"/>
    </xf>
    <xf numFmtId="49" fontId="15" fillId="0" borderId="19" xfId="0" applyNumberFormat="1" applyFont="1" applyFill="1" applyBorder="1" applyAlignment="1">
      <alignment horizontal="center" vertical="center" wrapText="1" shrinkToFit="1"/>
    </xf>
    <xf numFmtId="0" fontId="20" fillId="0" borderId="23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 shrinkToFit="1"/>
    </xf>
    <xf numFmtId="49" fontId="20" fillId="33" borderId="17" xfId="0" applyNumberFormat="1" applyFont="1" applyFill="1" applyBorder="1" applyAlignment="1">
      <alignment horizontal="center" vertical="center" shrinkToFit="1"/>
    </xf>
    <xf numFmtId="49" fontId="20" fillId="33" borderId="19" xfId="0" applyNumberFormat="1" applyFont="1" applyFill="1" applyBorder="1" applyAlignment="1">
      <alignment horizontal="center" vertical="center" wrapText="1" shrinkToFit="1"/>
    </xf>
    <xf numFmtId="0" fontId="20" fillId="33" borderId="43" xfId="0" applyFont="1" applyFill="1" applyBorder="1" applyAlignment="1">
      <alignment horizontal="left" vertical="center" shrinkToFit="1"/>
    </xf>
    <xf numFmtId="49" fontId="30" fillId="0" borderId="14" xfId="0" applyNumberFormat="1" applyFont="1" applyFill="1" applyBorder="1" applyAlignment="1">
      <alignment horizontal="center" vertical="center" wrapText="1" shrinkToFit="1"/>
    </xf>
    <xf numFmtId="0" fontId="15" fillId="0" borderId="43" xfId="0" applyFont="1" applyFill="1" applyBorder="1" applyAlignment="1">
      <alignment vertical="center" wrapText="1" shrinkToFit="1"/>
    </xf>
    <xf numFmtId="0" fontId="30" fillId="0" borderId="23" xfId="0" applyFont="1" applyFill="1" applyBorder="1" applyAlignment="1">
      <alignment horizontal="left" vertical="center" wrapText="1"/>
    </xf>
    <xf numFmtId="49" fontId="29" fillId="0" borderId="17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vertical="center" wrapText="1" shrinkToFit="1"/>
    </xf>
    <xf numFmtId="0" fontId="15" fillId="33" borderId="13" xfId="0" applyFont="1" applyFill="1" applyBorder="1" applyAlignment="1">
      <alignment horizontal="center" vertical="center"/>
    </xf>
    <xf numFmtId="49" fontId="29" fillId="33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34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right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47" fillId="33" borderId="62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  <xf numFmtId="0" fontId="15" fillId="0" borderId="63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0" fontId="30" fillId="0" borderId="64" xfId="0" applyFont="1" applyFill="1" applyBorder="1" applyAlignment="1">
      <alignment vertical="center" shrinkToFit="1"/>
    </xf>
    <xf numFmtId="49" fontId="15" fillId="0" borderId="65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shrinkToFit="1"/>
    </xf>
    <xf numFmtId="0" fontId="29" fillId="0" borderId="43" xfId="0" applyFont="1" applyFill="1" applyBorder="1" applyAlignment="1">
      <alignment vertical="center" shrinkToFi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center" vertical="center"/>
    </xf>
    <xf numFmtId="49" fontId="30" fillId="0" borderId="66" xfId="0" applyNumberFormat="1" applyFont="1" applyFill="1" applyBorder="1" applyAlignment="1">
      <alignment horizontal="center" vertical="center" wrapText="1"/>
    </xf>
    <xf numFmtId="0" fontId="1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shrinkToFit="1"/>
    </xf>
    <xf numFmtId="49" fontId="15" fillId="33" borderId="0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/>
    </xf>
    <xf numFmtId="0" fontId="15" fillId="0" borderId="67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 shrinkToFit="1"/>
    </xf>
    <xf numFmtId="190" fontId="17" fillId="0" borderId="0" xfId="0" applyNumberFormat="1" applyFont="1" applyFill="1" applyAlignment="1">
      <alignment/>
    </xf>
    <xf numFmtId="0" fontId="123" fillId="0" borderId="0" xfId="0" applyFont="1" applyFill="1" applyAlignment="1">
      <alignment/>
    </xf>
    <xf numFmtId="0" fontId="124" fillId="0" borderId="0" xfId="0" applyFont="1" applyFill="1" applyAlignment="1">
      <alignment/>
    </xf>
    <xf numFmtId="190" fontId="125" fillId="0" borderId="0" xfId="0" applyNumberFormat="1" applyFont="1" applyFill="1" applyAlignment="1">
      <alignment/>
    </xf>
    <xf numFmtId="0" fontId="123" fillId="0" borderId="0" xfId="0" applyFont="1" applyFill="1" applyAlignment="1">
      <alignment wrapText="1"/>
    </xf>
    <xf numFmtId="0" fontId="125" fillId="0" borderId="0" xfId="0" applyFont="1" applyFill="1" applyAlignment="1">
      <alignment wrapText="1"/>
    </xf>
    <xf numFmtId="0" fontId="125" fillId="0" borderId="0" xfId="0" applyFont="1" applyFill="1" applyAlignment="1">
      <alignment/>
    </xf>
    <xf numFmtId="191" fontId="125" fillId="0" borderId="0" xfId="0" applyNumberFormat="1" applyFont="1" applyFill="1" applyAlignment="1">
      <alignment/>
    </xf>
    <xf numFmtId="0" fontId="126" fillId="0" borderId="0" xfId="0" applyFont="1" applyFill="1" applyAlignment="1">
      <alignment horizontal="center"/>
    </xf>
    <xf numFmtId="190" fontId="127" fillId="0" borderId="0" xfId="0" applyNumberFormat="1" applyFont="1" applyFill="1" applyAlignment="1">
      <alignment/>
    </xf>
    <xf numFmtId="0" fontId="127" fillId="0" borderId="0" xfId="0" applyFont="1" applyFill="1" applyAlignment="1">
      <alignment wrapText="1"/>
    </xf>
    <xf numFmtId="0" fontId="126" fillId="0" borderId="0" xfId="0" applyFont="1" applyFill="1" applyAlignment="1">
      <alignment horizontal="center" wrapText="1"/>
    </xf>
    <xf numFmtId="190" fontId="8" fillId="0" borderId="10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 horizontal="center" vertical="center"/>
    </xf>
    <xf numFmtId="190" fontId="5" fillId="0" borderId="44" xfId="0" applyNumberFormat="1" applyFont="1" applyFill="1" applyBorder="1" applyAlignment="1">
      <alignment horizontal="center" vertical="center"/>
    </xf>
    <xf numFmtId="190" fontId="12" fillId="0" borderId="44" xfId="0" applyNumberFormat="1" applyFont="1" applyFill="1" applyBorder="1" applyAlignment="1">
      <alignment horizontal="center" vertical="center"/>
    </xf>
    <xf numFmtId="190" fontId="5" fillId="33" borderId="61" xfId="0" applyNumberFormat="1" applyFont="1" applyFill="1" applyBorder="1" applyAlignment="1">
      <alignment horizontal="center" vertical="center"/>
    </xf>
    <xf numFmtId="0" fontId="15" fillId="0" borderId="68" xfId="0" applyNumberFormat="1" applyFont="1" applyFill="1" applyBorder="1" applyAlignment="1">
      <alignment horizontal="center" vertical="center"/>
    </xf>
    <xf numFmtId="191" fontId="15" fillId="0" borderId="68" xfId="0" applyNumberFormat="1" applyFont="1" applyFill="1" applyBorder="1" applyAlignment="1">
      <alignment horizontal="center" vertical="center"/>
    </xf>
    <xf numFmtId="191" fontId="15" fillId="33" borderId="69" xfId="0" applyNumberFormat="1" applyFont="1" applyFill="1" applyBorder="1" applyAlignment="1">
      <alignment horizontal="center" vertical="center"/>
    </xf>
    <xf numFmtId="0" fontId="15" fillId="33" borderId="47" xfId="0" applyNumberFormat="1" applyFont="1" applyFill="1" applyBorder="1" applyAlignment="1">
      <alignment horizontal="center" vertical="center" wrapText="1"/>
    </xf>
    <xf numFmtId="191" fontId="15" fillId="33" borderId="47" xfId="0" applyNumberFormat="1" applyFont="1" applyFill="1" applyBorder="1" applyAlignment="1">
      <alignment horizontal="center" vertical="center" wrapText="1" shrinkToFit="1"/>
    </xf>
    <xf numFmtId="191" fontId="15" fillId="33" borderId="68" xfId="0" applyNumberFormat="1" applyFont="1" applyFill="1" applyBorder="1" applyAlignment="1">
      <alignment horizontal="center" vertical="center" wrapText="1"/>
    </xf>
    <xf numFmtId="191" fontId="15" fillId="33" borderId="48" xfId="0" applyNumberFormat="1" applyFont="1" applyFill="1" applyBorder="1" applyAlignment="1">
      <alignment horizontal="center" vertical="center" wrapText="1"/>
    </xf>
    <xf numFmtId="191" fontId="15" fillId="33" borderId="21" xfId="0" applyNumberFormat="1" applyFont="1" applyFill="1" applyBorder="1" applyAlignment="1">
      <alignment horizontal="center" vertical="center" wrapText="1"/>
    </xf>
    <xf numFmtId="191" fontId="15" fillId="0" borderId="70" xfId="0" applyNumberFormat="1" applyFont="1" applyFill="1" applyBorder="1" applyAlignment="1">
      <alignment horizontal="center" vertical="center" wrapText="1"/>
    </xf>
    <xf numFmtId="190" fontId="20" fillId="33" borderId="44" xfId="0" applyNumberFormat="1" applyFont="1" applyFill="1" applyBorder="1" applyAlignment="1">
      <alignment horizontal="center" vertical="center"/>
    </xf>
    <xf numFmtId="191" fontId="20" fillId="0" borderId="12" xfId="0" applyNumberFormat="1" applyFont="1" applyFill="1" applyBorder="1" applyAlignment="1">
      <alignment horizontal="center" vertical="center"/>
    </xf>
    <xf numFmtId="191" fontId="20" fillId="33" borderId="58" xfId="0" applyNumberFormat="1" applyFont="1" applyFill="1" applyBorder="1" applyAlignment="1">
      <alignment horizontal="center" vertical="center" wrapText="1"/>
    </xf>
    <xf numFmtId="191" fontId="20" fillId="33" borderId="44" xfId="0" applyNumberFormat="1" applyFont="1" applyFill="1" applyBorder="1" applyAlignment="1">
      <alignment horizontal="center" vertical="center" wrapText="1"/>
    </xf>
    <xf numFmtId="191" fontId="20" fillId="33" borderId="14" xfId="0" applyNumberFormat="1" applyFont="1" applyFill="1" applyBorder="1" applyAlignment="1">
      <alignment horizontal="center" vertical="center" wrapText="1"/>
    </xf>
    <xf numFmtId="191" fontId="20" fillId="33" borderId="59" xfId="0" applyNumberFormat="1" applyFont="1" applyFill="1" applyBorder="1" applyAlignment="1">
      <alignment horizontal="center" vertical="center" wrapText="1"/>
    </xf>
    <xf numFmtId="191" fontId="20" fillId="33" borderId="12" xfId="0" applyNumberFormat="1" applyFont="1" applyFill="1" applyBorder="1" applyAlignment="1">
      <alignment horizontal="center" vertical="center" wrapText="1"/>
    </xf>
    <xf numFmtId="190" fontId="15" fillId="0" borderId="17" xfId="0" applyNumberFormat="1" applyFont="1" applyFill="1" applyBorder="1" applyAlignment="1">
      <alignment horizontal="center" vertical="center"/>
    </xf>
    <xf numFmtId="191" fontId="15" fillId="0" borderId="19" xfId="0" applyNumberFormat="1" applyFont="1" applyFill="1" applyBorder="1" applyAlignment="1">
      <alignment horizontal="center" vertical="center"/>
    </xf>
    <xf numFmtId="191" fontId="15" fillId="0" borderId="45" xfId="0" applyNumberFormat="1" applyFont="1" applyFill="1" applyBorder="1" applyAlignment="1">
      <alignment horizontal="center" vertical="center" wrapText="1"/>
    </xf>
    <xf numFmtId="191" fontId="15" fillId="0" borderId="17" xfId="0" applyNumberFormat="1" applyFont="1" applyFill="1" applyBorder="1" applyAlignment="1">
      <alignment horizontal="center" vertical="center" wrapText="1"/>
    </xf>
    <xf numFmtId="191" fontId="15" fillId="0" borderId="19" xfId="0" applyNumberFormat="1" applyFont="1" applyFill="1" applyBorder="1" applyAlignment="1">
      <alignment horizontal="center" vertical="center" wrapText="1"/>
    </xf>
    <xf numFmtId="190" fontId="24" fillId="0" borderId="0" xfId="0" applyNumberFormat="1" applyFont="1" applyFill="1" applyAlignment="1">
      <alignment horizontal="center" vertical="center"/>
    </xf>
    <xf numFmtId="190" fontId="15" fillId="0" borderId="31" xfId="0" applyNumberFormat="1" applyFont="1" applyBorder="1" applyAlignment="1">
      <alignment vertical="center"/>
    </xf>
    <xf numFmtId="190" fontId="15" fillId="0" borderId="71" xfId="0" applyNumberFormat="1" applyFont="1" applyBorder="1" applyAlignment="1">
      <alignment vertical="center"/>
    </xf>
    <xf numFmtId="190" fontId="15" fillId="0" borderId="37" xfId="0" applyNumberFormat="1" applyFont="1" applyBorder="1" applyAlignment="1">
      <alignment vertical="center"/>
    </xf>
    <xf numFmtId="49" fontId="29" fillId="0" borderId="59" xfId="0" applyNumberFormat="1" applyFont="1" applyFill="1" applyBorder="1" applyAlignment="1">
      <alignment horizontal="center" vertical="center" wrapText="1" shrinkToFit="1"/>
    </xf>
    <xf numFmtId="49" fontId="30" fillId="0" borderId="58" xfId="0" applyNumberFormat="1" applyFont="1" applyFill="1" applyBorder="1" applyAlignment="1">
      <alignment horizontal="center" vertical="center" wrapText="1" shrinkToFit="1"/>
    </xf>
    <xf numFmtId="0" fontId="128" fillId="34" borderId="23" xfId="0" applyFont="1" applyFill="1" applyBorder="1" applyAlignment="1">
      <alignment vertical="center"/>
    </xf>
    <xf numFmtId="0" fontId="128" fillId="34" borderId="11" xfId="0" applyFont="1" applyFill="1" applyBorder="1" applyAlignment="1">
      <alignment horizontal="center" vertical="center"/>
    </xf>
    <xf numFmtId="0" fontId="128" fillId="34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 wrapText="1"/>
    </xf>
    <xf numFmtId="0" fontId="129" fillId="34" borderId="30" xfId="0" applyFont="1" applyFill="1" applyBorder="1" applyAlignment="1">
      <alignment vertical="center"/>
    </xf>
    <xf numFmtId="0" fontId="129" fillId="34" borderId="67" xfId="0" applyFont="1" applyFill="1" applyBorder="1" applyAlignment="1">
      <alignment horizontal="center" vertical="center"/>
    </xf>
    <xf numFmtId="0" fontId="129" fillId="34" borderId="17" xfId="0" applyFont="1" applyFill="1" applyBorder="1" applyAlignment="1">
      <alignment horizontal="center" vertical="center"/>
    </xf>
    <xf numFmtId="191" fontId="129" fillId="34" borderId="21" xfId="0" applyNumberFormat="1" applyFont="1" applyFill="1" applyBorder="1" applyAlignment="1">
      <alignment horizontal="center" vertical="center" wrapText="1"/>
    </xf>
    <xf numFmtId="191" fontId="129" fillId="34" borderId="70" xfId="0" applyNumberFormat="1" applyFont="1" applyFill="1" applyBorder="1" applyAlignment="1">
      <alignment horizontal="center" vertical="center" wrapText="1"/>
    </xf>
    <xf numFmtId="191" fontId="129" fillId="34" borderId="68" xfId="0" applyNumberFormat="1" applyFont="1" applyFill="1" applyBorder="1" applyAlignment="1" quotePrefix="1">
      <alignment horizontal="center" vertical="center" wrapText="1"/>
    </xf>
    <xf numFmtId="191" fontId="15" fillId="0" borderId="45" xfId="0" applyNumberFormat="1" applyFont="1" applyFill="1" applyBorder="1" applyAlignment="1" quotePrefix="1">
      <alignment horizontal="center" vertical="center" wrapText="1"/>
    </xf>
    <xf numFmtId="191" fontId="15" fillId="0" borderId="17" xfId="0" applyNumberFormat="1" applyFont="1" applyFill="1" applyBorder="1" applyAlignment="1" quotePrefix="1">
      <alignment horizontal="center" vertical="center" wrapText="1"/>
    </xf>
    <xf numFmtId="191" fontId="15" fillId="0" borderId="19" xfId="0" applyNumberFormat="1" applyFont="1" applyFill="1" applyBorder="1" applyAlignment="1" quotePrefix="1">
      <alignment horizontal="center" vertical="center" wrapText="1"/>
    </xf>
    <xf numFmtId="0" fontId="20" fillId="0" borderId="55" xfId="0" applyFont="1" applyFill="1" applyBorder="1" applyAlignment="1">
      <alignment vertical="center" shrinkToFit="1"/>
    </xf>
    <xf numFmtId="49" fontId="20" fillId="0" borderId="54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wrapText="1" shrinkToFit="1"/>
    </xf>
    <xf numFmtId="49" fontId="15" fillId="0" borderId="17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vertical="center" shrinkToFit="1"/>
    </xf>
    <xf numFmtId="0" fontId="15" fillId="0" borderId="45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191" fontId="15" fillId="0" borderId="47" xfId="0" applyNumberFormat="1" applyFont="1" applyFill="1" applyBorder="1" applyAlignment="1" quotePrefix="1">
      <alignment horizontal="center" vertical="center" wrapText="1" shrinkToFit="1"/>
    </xf>
    <xf numFmtId="191" fontId="15" fillId="0" borderId="48" xfId="0" applyNumberFormat="1" applyFont="1" applyFill="1" applyBorder="1" applyAlignment="1">
      <alignment horizontal="center" vertical="center" wrapText="1"/>
    </xf>
    <xf numFmtId="14" fontId="15" fillId="0" borderId="47" xfId="0" applyNumberFormat="1" applyFont="1" applyFill="1" applyBorder="1" applyAlignment="1" quotePrefix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shrinkToFit="1"/>
    </xf>
    <xf numFmtId="191" fontId="20" fillId="0" borderId="58" xfId="0" applyNumberFormat="1" applyFont="1" applyFill="1" applyBorder="1" applyAlignment="1" quotePrefix="1">
      <alignment horizontal="center" vertical="center" wrapText="1"/>
    </xf>
    <xf numFmtId="191" fontId="20" fillId="0" borderId="58" xfId="0" applyNumberFormat="1" applyFont="1" applyFill="1" applyBorder="1" applyAlignment="1">
      <alignment horizontal="center" vertical="center" wrapText="1"/>
    </xf>
    <xf numFmtId="191" fontId="20" fillId="0" borderId="14" xfId="0" applyNumberFormat="1" applyFont="1" applyFill="1" applyBorder="1" applyAlignment="1" quotePrefix="1">
      <alignment horizontal="center" vertical="center" wrapText="1"/>
    </xf>
    <xf numFmtId="49" fontId="29" fillId="0" borderId="50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30" fillId="0" borderId="49" xfId="0" applyNumberFormat="1" applyFont="1" applyFill="1" applyBorder="1" applyAlignment="1">
      <alignment horizontal="center" vertical="center" wrapText="1"/>
    </xf>
    <xf numFmtId="49" fontId="20" fillId="0" borderId="46" xfId="0" applyNumberFormat="1" applyFont="1" applyFill="1" applyBorder="1" applyAlignment="1">
      <alignment horizontal="center" vertical="center" wrapText="1" shrinkToFit="1"/>
    </xf>
    <xf numFmtId="49" fontId="29" fillId="0" borderId="4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center" vertical="center"/>
    </xf>
    <xf numFmtId="49" fontId="30" fillId="0" borderId="68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horizontal="center" vertical="center" shrinkToFit="1"/>
    </xf>
    <xf numFmtId="49" fontId="30" fillId="0" borderId="54" xfId="0" applyNumberFormat="1" applyFont="1" applyFill="1" applyBorder="1" applyAlignment="1">
      <alignment horizontal="center" vertical="center" wrapText="1"/>
    </xf>
    <xf numFmtId="49" fontId="30" fillId="0" borderId="46" xfId="0" applyNumberFormat="1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vertical="center" shrinkToFit="1"/>
    </xf>
    <xf numFmtId="0" fontId="15" fillId="33" borderId="54" xfId="0" applyFont="1" applyFill="1" applyBorder="1" applyAlignment="1">
      <alignment horizontal="center" vertical="center" shrinkToFit="1"/>
    </xf>
    <xf numFmtId="49" fontId="15" fillId="33" borderId="15" xfId="0" applyNumberFormat="1" applyFont="1" applyFill="1" applyBorder="1" applyAlignment="1">
      <alignment horizontal="center" vertical="center" shrinkToFit="1"/>
    </xf>
    <xf numFmtId="49" fontId="15" fillId="33" borderId="41" xfId="0" applyNumberFormat="1" applyFont="1" applyFill="1" applyBorder="1" applyAlignment="1">
      <alignment horizontal="center" vertical="center" shrinkToFit="1"/>
    </xf>
    <xf numFmtId="49" fontId="15" fillId="33" borderId="46" xfId="0" applyNumberFormat="1" applyFont="1" applyFill="1" applyBorder="1" applyAlignment="1">
      <alignment horizontal="center" vertical="center" shrinkToFit="1"/>
    </xf>
    <xf numFmtId="49" fontId="15" fillId="33" borderId="54" xfId="0" applyNumberFormat="1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 quotePrefix="1">
      <alignment horizontal="center" vertical="center" wrapText="1"/>
    </xf>
    <xf numFmtId="49" fontId="14" fillId="0" borderId="24" xfId="0" applyNumberFormat="1" applyFont="1" applyFill="1" applyBorder="1" applyAlignment="1" quotePrefix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 quotePrefix="1">
      <alignment horizontal="center" vertical="center" wrapText="1"/>
    </xf>
    <xf numFmtId="0" fontId="30" fillId="0" borderId="55" xfId="0" applyFont="1" applyFill="1" applyBorder="1" applyAlignment="1">
      <alignment horizontal="left" vertical="center"/>
    </xf>
    <xf numFmtId="0" fontId="30" fillId="0" borderId="42" xfId="0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50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9" fillId="33" borderId="55" xfId="0" applyFont="1" applyFill="1" applyBorder="1" applyAlignment="1">
      <alignment horizontal="left" vertical="center"/>
    </xf>
    <xf numFmtId="0" fontId="29" fillId="33" borderId="4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49" fontId="29" fillId="33" borderId="17" xfId="0" applyNumberFormat="1" applyFont="1" applyFill="1" applyBorder="1" applyAlignment="1">
      <alignment horizontal="center" vertical="center"/>
    </xf>
    <xf numFmtId="49" fontId="29" fillId="33" borderId="50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49" fontId="29" fillId="0" borderId="66" xfId="0" applyNumberFormat="1" applyFont="1" applyFill="1" applyBorder="1" applyAlignment="1">
      <alignment horizontal="center" vertical="center" wrapText="1" shrinkToFit="1"/>
    </xf>
    <xf numFmtId="49" fontId="29" fillId="0" borderId="74" xfId="0" applyNumberFormat="1" applyFont="1" applyFill="1" applyBorder="1" applyAlignment="1">
      <alignment horizontal="center" vertical="center" shrinkToFit="1"/>
    </xf>
    <xf numFmtId="0" fontId="130" fillId="0" borderId="75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/>
    </xf>
    <xf numFmtId="0" fontId="115" fillId="0" borderId="0" xfId="0" applyFont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9" fillId="0" borderId="43" xfId="0" applyFont="1" applyFill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43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" fillId="0" borderId="46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 shrinkToFit="1"/>
    </xf>
    <xf numFmtId="49" fontId="20" fillId="33" borderId="45" xfId="0" applyNumberFormat="1" applyFont="1" applyFill="1" applyBorder="1" applyAlignment="1">
      <alignment horizontal="center" vertical="center" shrinkToFi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20" fillId="33" borderId="45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20" fillId="33" borderId="50" xfId="0" applyNumberFormat="1" applyFont="1" applyFill="1" applyBorder="1" applyAlignment="1">
      <alignment horizontal="center" vertical="center" wrapText="1"/>
    </xf>
    <xf numFmtId="49" fontId="20" fillId="0" borderId="42" xfId="0" applyNumberFormat="1" applyFont="1" applyFill="1" applyBorder="1" applyAlignment="1">
      <alignment horizontal="center" vertical="center" shrinkToFit="1"/>
    </xf>
    <xf numFmtId="49" fontId="15" fillId="0" borderId="49" xfId="0" applyNumberFormat="1" applyFont="1" applyFill="1" applyBorder="1" applyAlignment="1">
      <alignment horizontal="center" vertical="center" shrinkToFit="1"/>
    </xf>
    <xf numFmtId="49" fontId="15" fillId="33" borderId="42" xfId="0" applyNumberFormat="1" applyFont="1" applyFill="1" applyBorder="1" applyAlignment="1">
      <alignment horizontal="center" vertical="center" shrinkToFit="1"/>
    </xf>
    <xf numFmtId="49" fontId="20" fillId="33" borderId="49" xfId="0" applyNumberFormat="1" applyFont="1" applyFill="1" applyBorder="1" applyAlignment="1">
      <alignment horizontal="center" vertical="center" shrinkToFi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center" vertical="center" wrapText="1"/>
    </xf>
    <xf numFmtId="49" fontId="20" fillId="33" borderId="49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191" fontId="15" fillId="0" borderId="47" xfId="0" applyNumberFormat="1" applyFont="1" applyFill="1" applyBorder="1" applyAlignment="1">
      <alignment horizontal="center" vertical="center" wrapText="1"/>
    </xf>
    <xf numFmtId="191" fontId="15" fillId="0" borderId="50" xfId="0" applyNumberFormat="1" applyFont="1" applyFill="1" applyBorder="1" applyAlignment="1">
      <alignment horizontal="center" vertical="center" wrapText="1"/>
    </xf>
    <xf numFmtId="191" fontId="20" fillId="0" borderId="50" xfId="0" applyNumberFormat="1" applyFont="1" applyFill="1" applyBorder="1" applyAlignment="1" quotePrefix="1">
      <alignment horizontal="center" vertical="center" wrapText="1"/>
    </xf>
    <xf numFmtId="191" fontId="20" fillId="0" borderId="50" xfId="0" applyNumberFormat="1" applyFont="1" applyFill="1" applyBorder="1" applyAlignment="1">
      <alignment horizontal="center" vertical="center" wrapText="1"/>
    </xf>
    <xf numFmtId="191" fontId="20" fillId="0" borderId="19" xfId="0" applyNumberFormat="1" applyFont="1" applyFill="1" applyBorder="1" applyAlignment="1" quotePrefix="1">
      <alignment horizontal="center" vertical="center" wrapText="1"/>
    </xf>
    <xf numFmtId="14" fontId="15" fillId="0" borderId="40" xfId="0" applyNumberFormat="1" applyFont="1" applyFill="1" applyBorder="1" applyAlignment="1" quotePrefix="1">
      <alignment horizontal="center" vertical="center" wrapText="1"/>
    </xf>
    <xf numFmtId="191" fontId="20" fillId="0" borderId="20" xfId="0" applyNumberFormat="1" applyFont="1" applyFill="1" applyBorder="1" applyAlignment="1" quotePrefix="1">
      <alignment horizontal="center" vertical="center" wrapText="1"/>
    </xf>
    <xf numFmtId="191" fontId="20" fillId="0" borderId="49" xfId="0" applyNumberFormat="1" applyFont="1" applyFill="1" applyBorder="1" applyAlignment="1" quotePrefix="1">
      <alignment horizontal="center" vertical="center" wrapText="1"/>
    </xf>
    <xf numFmtId="14" fontId="15" fillId="0" borderId="48" xfId="0" applyNumberFormat="1" applyFont="1" applyFill="1" applyBorder="1" applyAlignment="1" quotePrefix="1">
      <alignment horizontal="center" vertical="center" wrapText="1"/>
    </xf>
    <xf numFmtId="191" fontId="15" fillId="0" borderId="40" xfId="0" applyNumberFormat="1" applyFont="1" applyFill="1" applyBorder="1" applyAlignment="1" quotePrefix="1">
      <alignment horizontal="center" vertical="center" wrapText="1" shrinkToFit="1"/>
    </xf>
    <xf numFmtId="191" fontId="20" fillId="0" borderId="20" xfId="0" applyNumberFormat="1" applyFont="1" applyFill="1" applyBorder="1" applyAlignment="1">
      <alignment horizontal="center" vertical="center" wrapText="1"/>
    </xf>
    <xf numFmtId="191" fontId="20" fillId="0" borderId="49" xfId="0" applyNumberFormat="1" applyFont="1" applyFill="1" applyBorder="1" applyAlignment="1">
      <alignment horizontal="center" vertical="center" wrapText="1"/>
    </xf>
    <xf numFmtId="191" fontId="15" fillId="0" borderId="48" xfId="0" applyNumberFormat="1" applyFont="1" applyFill="1" applyBorder="1" applyAlignment="1" quotePrefix="1">
      <alignment horizontal="center" vertical="center" wrapText="1" shrinkToFit="1"/>
    </xf>
    <xf numFmtId="191" fontId="20" fillId="0" borderId="14" xfId="0" applyNumberFormat="1" applyFont="1" applyFill="1" applyBorder="1" applyAlignment="1">
      <alignment horizontal="center" vertical="center" wrapText="1"/>
    </xf>
    <xf numFmtId="191" fontId="20" fillId="0" borderId="19" xfId="0" applyNumberFormat="1" applyFont="1" applyFill="1" applyBorder="1" applyAlignment="1">
      <alignment horizontal="center" vertical="center" wrapText="1"/>
    </xf>
    <xf numFmtId="191" fontId="15" fillId="0" borderId="40" xfId="0" applyNumberFormat="1" applyFont="1" applyFill="1" applyBorder="1" applyAlignment="1">
      <alignment horizontal="center" vertical="center" wrapText="1"/>
    </xf>
    <xf numFmtId="191" fontId="15" fillId="0" borderId="49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6" fillId="0" borderId="45" xfId="0" applyNumberFormat="1" applyFont="1" applyFill="1" applyBorder="1" applyAlignment="1">
      <alignment horizontal="center" vertical="center" shrinkToFit="1"/>
    </xf>
    <xf numFmtId="49" fontId="14" fillId="0" borderId="58" xfId="0" applyNumberFormat="1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center" vertical="center" shrinkToFit="1"/>
    </xf>
    <xf numFmtId="49" fontId="16" fillId="0" borderId="58" xfId="0" applyNumberFormat="1" applyFont="1" applyFill="1" applyBorder="1" applyAlignment="1">
      <alignment horizontal="center" vertical="center" shrinkToFit="1"/>
    </xf>
    <xf numFmtId="49" fontId="16" fillId="0" borderId="50" xfId="0" applyNumberFormat="1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6" fillId="0" borderId="20" xfId="0" applyNumberFormat="1" applyFont="1" applyFill="1" applyBorder="1" applyAlignment="1">
      <alignment horizontal="center" vertical="center" shrinkToFit="1"/>
    </xf>
    <xf numFmtId="49" fontId="16" fillId="0" borderId="49" xfId="0" applyNumberFormat="1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37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/>
    </xf>
    <xf numFmtId="49" fontId="20" fillId="33" borderId="76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 shrinkToFit="1"/>
    </xf>
    <xf numFmtId="49" fontId="29" fillId="0" borderId="76" xfId="0" applyNumberFormat="1" applyFont="1" applyFill="1" applyBorder="1" applyAlignment="1">
      <alignment horizontal="center" vertical="center" wrapText="1" shrinkToFit="1"/>
    </xf>
    <xf numFmtId="49" fontId="29" fillId="0" borderId="58" xfId="0" applyNumberFormat="1" applyFont="1" applyFill="1" applyBorder="1" applyAlignment="1">
      <alignment horizontal="center" vertical="center" wrapText="1" shrinkToFit="1"/>
    </xf>
    <xf numFmtId="49" fontId="29" fillId="0" borderId="74" xfId="0" applyNumberFormat="1" applyFont="1" applyFill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77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66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33" borderId="78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 wrapText="1" shrinkToFit="1"/>
    </xf>
    <xf numFmtId="49" fontId="29" fillId="0" borderId="20" xfId="0" applyNumberFormat="1" applyFont="1" applyFill="1" applyBorder="1" applyAlignment="1">
      <alignment horizontal="center" vertical="center" wrapText="1" shrinkToFit="1"/>
    </xf>
    <xf numFmtId="49" fontId="30" fillId="0" borderId="20" xfId="0" applyNumberFormat="1" applyFont="1" applyFill="1" applyBorder="1" applyAlignment="1">
      <alignment horizontal="center" vertical="center" wrapText="1" shrinkToFit="1"/>
    </xf>
    <xf numFmtId="49" fontId="29" fillId="0" borderId="78" xfId="0" applyNumberFormat="1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49" fontId="29" fillId="0" borderId="78" xfId="0" applyNumberFormat="1" applyFont="1" applyFill="1" applyBorder="1" applyAlignment="1">
      <alignment horizontal="center" vertical="center" shrinkToFit="1"/>
    </xf>
    <xf numFmtId="0" fontId="30" fillId="0" borderId="48" xfId="0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 shrinkToFit="1"/>
    </xf>
    <xf numFmtId="49" fontId="15" fillId="0" borderId="59" xfId="0" applyNumberFormat="1" applyFont="1" applyFill="1" applyBorder="1" applyAlignment="1">
      <alignment horizontal="center" vertical="center"/>
    </xf>
    <xf numFmtId="49" fontId="15" fillId="0" borderId="79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30" fillId="0" borderId="72" xfId="0" applyNumberFormat="1" applyFont="1" applyFill="1" applyBorder="1" applyAlignment="1">
      <alignment horizontal="center" vertical="center" wrapText="1"/>
    </xf>
    <xf numFmtId="49" fontId="29" fillId="0" borderId="72" xfId="0" applyNumberFormat="1" applyFont="1" applyFill="1" applyBorder="1" applyAlignment="1">
      <alignment horizontal="center" vertical="center" wrapText="1"/>
    </xf>
    <xf numFmtId="49" fontId="20" fillId="0" borderId="79" xfId="0" applyNumberFormat="1" applyFont="1" applyFill="1" applyBorder="1" applyAlignment="1">
      <alignment horizontal="center" vertical="center"/>
    </xf>
    <xf numFmtId="49" fontId="20" fillId="0" borderId="6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horizontal="center" vertical="center" wrapText="1" shrinkToFit="1"/>
    </xf>
    <xf numFmtId="0" fontId="15" fillId="0" borderId="39" xfId="0" applyFont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49" fontId="20" fillId="0" borderId="70" xfId="0" applyNumberFormat="1" applyFont="1" applyFill="1" applyBorder="1" applyAlignment="1">
      <alignment horizontal="center" vertical="center" wrapText="1" shrinkToFit="1"/>
    </xf>
    <xf numFmtId="49" fontId="15" fillId="33" borderId="80" xfId="0" applyNumberFormat="1" applyFont="1" applyFill="1" applyBorder="1" applyAlignment="1">
      <alignment horizontal="center" vertical="center" wrapText="1" shrinkToFit="1"/>
    </xf>
    <xf numFmtId="0" fontId="20" fillId="0" borderId="39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49" fontId="29" fillId="33" borderId="49" xfId="0" applyNumberFormat="1" applyFont="1" applyFill="1" applyBorder="1" applyAlignment="1">
      <alignment horizontal="center" vertical="center"/>
    </xf>
    <xf numFmtId="49" fontId="30" fillId="0" borderId="49" xfId="0" applyNumberFormat="1" applyFont="1" applyFill="1" applyBorder="1" applyAlignment="1">
      <alignment horizontal="center" vertical="center"/>
    </xf>
    <xf numFmtId="49" fontId="29" fillId="0" borderId="49" xfId="0" applyNumberFormat="1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49" fontId="29" fillId="0" borderId="48" xfId="0" applyNumberFormat="1" applyFont="1" applyFill="1" applyBorder="1" applyAlignment="1">
      <alignment horizontal="center" vertical="center" wrapText="1"/>
    </xf>
    <xf numFmtId="49" fontId="30" fillId="0" borderId="48" xfId="0" applyNumberFormat="1" applyFont="1" applyFill="1" applyBorder="1" applyAlignment="1">
      <alignment horizontal="center" vertical="center" wrapText="1"/>
    </xf>
    <xf numFmtId="49" fontId="30" fillId="0" borderId="77" xfId="0" applyNumberFormat="1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 wrapText="1"/>
    </xf>
    <xf numFmtId="49" fontId="30" fillId="0" borderId="85" xfId="0" applyNumberFormat="1" applyFont="1" applyFill="1" applyBorder="1" applyAlignment="1">
      <alignment horizontal="center" vertical="center" wrapText="1"/>
    </xf>
    <xf numFmtId="49" fontId="29" fillId="33" borderId="72" xfId="0" applyNumberFormat="1" applyFont="1" applyFill="1" applyBorder="1" applyAlignment="1">
      <alignment horizontal="center" vertical="center"/>
    </xf>
    <xf numFmtId="49" fontId="29" fillId="0" borderId="72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top"/>
    </xf>
    <xf numFmtId="49" fontId="35" fillId="0" borderId="72" xfId="0" applyNumberFormat="1" applyFont="1" applyFill="1" applyBorder="1" applyAlignment="1">
      <alignment horizontal="center" vertical="center"/>
    </xf>
    <xf numFmtId="185" fontId="14" fillId="0" borderId="50" xfId="0" applyNumberFormat="1" applyFont="1" applyFill="1" applyBorder="1" applyAlignment="1">
      <alignment horizontal="center" vertical="center"/>
    </xf>
    <xf numFmtId="185" fontId="16" fillId="0" borderId="49" xfId="0" applyNumberFormat="1" applyFont="1" applyFill="1" applyBorder="1" applyAlignment="1">
      <alignment horizontal="center" vertical="center"/>
    </xf>
    <xf numFmtId="185" fontId="16" fillId="0" borderId="50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Fill="1" applyBorder="1" applyAlignment="1">
      <alignment horizontal="center" vertical="center" wrapText="1"/>
    </xf>
    <xf numFmtId="14" fontId="5" fillId="0" borderId="40" xfId="0" applyNumberFormat="1" applyFont="1" applyFill="1" applyBorder="1" applyAlignment="1" quotePrefix="1">
      <alignment horizontal="center" vertical="center" wrapText="1"/>
    </xf>
    <xf numFmtId="14" fontId="5" fillId="0" borderId="47" xfId="0" applyNumberFormat="1" applyFont="1" applyFill="1" applyBorder="1" applyAlignment="1" quotePrefix="1">
      <alignment horizontal="center" vertical="center" wrapText="1"/>
    </xf>
    <xf numFmtId="185" fontId="14" fillId="0" borderId="49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 wrapText="1" shrinkToFit="1"/>
    </xf>
    <xf numFmtId="49" fontId="35" fillId="0" borderId="13" xfId="0" applyNumberFormat="1" applyFont="1" applyFill="1" applyBorder="1" applyAlignment="1">
      <alignment horizontal="center" vertical="center" shrinkToFi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 shrinkToFit="1"/>
    </xf>
    <xf numFmtId="49" fontId="35" fillId="0" borderId="85" xfId="0" applyNumberFormat="1" applyFont="1" applyFill="1" applyBorder="1" applyAlignment="1">
      <alignment horizontal="center" vertical="center" shrinkToFit="1"/>
    </xf>
    <xf numFmtId="49" fontId="35" fillId="0" borderId="59" xfId="0" applyNumberFormat="1" applyFont="1" applyFill="1" applyBorder="1" applyAlignment="1">
      <alignment horizontal="center" vertical="center" wrapText="1"/>
    </xf>
    <xf numFmtId="185" fontId="14" fillId="0" borderId="0" xfId="0" applyNumberFormat="1" applyFont="1" applyAlignment="1">
      <alignment horizontal="center"/>
    </xf>
    <xf numFmtId="185" fontId="15" fillId="0" borderId="75" xfId="0" applyNumberFormat="1" applyFont="1" applyBorder="1" applyAlignment="1">
      <alignment horizontal="center" vertical="center"/>
    </xf>
    <xf numFmtId="185" fontId="15" fillId="0" borderId="86" xfId="0" applyNumberFormat="1" applyFont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/>
    </xf>
    <xf numFmtId="185" fontId="15" fillId="33" borderId="0" xfId="0" applyNumberFormat="1" applyFont="1" applyFill="1" applyBorder="1" applyAlignment="1">
      <alignment vertical="center"/>
    </xf>
    <xf numFmtId="185" fontId="14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5" fillId="0" borderId="49" xfId="0" applyNumberFormat="1" applyFont="1" applyFill="1" applyBorder="1" applyAlignment="1" quotePrefix="1">
      <alignment horizontal="center" vertical="center" shrinkToFit="1"/>
    </xf>
    <xf numFmtId="185" fontId="15" fillId="0" borderId="17" xfId="0" applyNumberFormat="1" applyFont="1" applyFill="1" applyBorder="1" applyAlignment="1" quotePrefix="1">
      <alignment horizontal="center" vertical="center" shrinkToFit="1"/>
    </xf>
    <xf numFmtId="185" fontId="20" fillId="0" borderId="42" xfId="0" applyNumberFormat="1" applyFont="1" applyFill="1" applyBorder="1" applyAlignment="1" quotePrefix="1">
      <alignment horizontal="center" vertical="center" shrinkToFit="1"/>
    </xf>
    <xf numFmtId="185" fontId="20" fillId="0" borderId="15" xfId="0" applyNumberFormat="1" applyFont="1" applyFill="1" applyBorder="1" applyAlignment="1" quotePrefix="1">
      <alignment horizontal="center" vertical="center" shrinkToFit="1"/>
    </xf>
    <xf numFmtId="49" fontId="29" fillId="0" borderId="85" xfId="0" applyNumberFormat="1" applyFont="1" applyFill="1" applyBorder="1" applyAlignment="1">
      <alignment horizontal="center" vertical="center"/>
    </xf>
    <xf numFmtId="49" fontId="29" fillId="0" borderId="68" xfId="0" applyNumberFormat="1" applyFont="1" applyFill="1" applyBorder="1" applyAlignment="1">
      <alignment horizontal="center" vertical="center"/>
    </xf>
    <xf numFmtId="49" fontId="30" fillId="0" borderId="85" xfId="0" applyNumberFormat="1" applyFont="1" applyFill="1" applyBorder="1" applyAlignment="1">
      <alignment horizontal="center" vertical="center"/>
    </xf>
    <xf numFmtId="49" fontId="30" fillId="0" borderId="68" xfId="0" applyNumberFormat="1" applyFont="1" applyFill="1" applyBorder="1" applyAlignment="1">
      <alignment horizontal="center" vertical="center"/>
    </xf>
    <xf numFmtId="49" fontId="30" fillId="0" borderId="44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20" fillId="0" borderId="68" xfId="0" applyNumberFormat="1" applyFont="1" applyFill="1" applyBorder="1" applyAlignment="1">
      <alignment horizontal="center" vertical="center"/>
    </xf>
    <xf numFmtId="49" fontId="30" fillId="0" borderId="87" xfId="0" applyNumberFormat="1" applyFont="1" applyFill="1" applyBorder="1" applyAlignment="1">
      <alignment horizontal="center" vertical="center"/>
    </xf>
    <xf numFmtId="49" fontId="15" fillId="0" borderId="85" xfId="0" applyNumberFormat="1" applyFont="1" applyFill="1" applyBorder="1" applyAlignment="1">
      <alignment horizontal="center" vertical="center"/>
    </xf>
    <xf numFmtId="49" fontId="15" fillId="0" borderId="68" xfId="0" applyNumberFormat="1" applyFont="1" applyFill="1" applyBorder="1" applyAlignment="1">
      <alignment horizontal="center" vertical="center"/>
    </xf>
    <xf numFmtId="49" fontId="12" fillId="0" borderId="85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center" vertical="center"/>
    </xf>
    <xf numFmtId="185" fontId="20" fillId="0" borderId="17" xfId="0" applyNumberFormat="1" applyFont="1" applyFill="1" applyBorder="1" applyAlignment="1">
      <alignment horizontal="center" vertical="center" shrinkToFit="1"/>
    </xf>
    <xf numFmtId="49" fontId="5" fillId="0" borderId="59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49" fontId="12" fillId="33" borderId="57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vertical="center" shrinkToFit="1"/>
    </xf>
    <xf numFmtId="0" fontId="20" fillId="0" borderId="86" xfId="0" applyFont="1" applyFill="1" applyBorder="1" applyAlignment="1">
      <alignment horizontal="center" vertical="center" shrinkToFit="1"/>
    </xf>
    <xf numFmtId="49" fontId="13" fillId="0" borderId="39" xfId="0" applyNumberFormat="1" applyFont="1" applyFill="1" applyBorder="1" applyAlignment="1">
      <alignment horizontal="center" vertical="center" shrinkToFit="1"/>
    </xf>
    <xf numFmtId="49" fontId="15" fillId="0" borderId="81" xfId="0" applyNumberFormat="1" applyFont="1" applyFill="1" applyBorder="1" applyAlignment="1">
      <alignment horizontal="center" vertical="center" shrinkToFit="1"/>
    </xf>
    <xf numFmtId="49" fontId="15" fillId="0" borderId="86" xfId="0" applyNumberFormat="1" applyFont="1" applyFill="1" applyBorder="1" applyAlignment="1">
      <alignment horizontal="center" vertical="center" shrinkToFit="1"/>
    </xf>
    <xf numFmtId="49" fontId="15" fillId="0" borderId="82" xfId="0" applyNumberFormat="1" applyFont="1" applyFill="1" applyBorder="1" applyAlignment="1">
      <alignment horizontal="center" vertical="center" shrinkToFit="1"/>
    </xf>
    <xf numFmtId="49" fontId="15" fillId="0" borderId="50" xfId="0" applyNumberFormat="1" applyFont="1" applyFill="1" applyBorder="1" applyAlignment="1">
      <alignment horizontal="center" vertical="center" shrinkToFit="1"/>
    </xf>
    <xf numFmtId="0" fontId="20" fillId="0" borderId="89" xfId="0" applyFont="1" applyFill="1" applyBorder="1" applyAlignment="1">
      <alignment vertical="center" shrinkToFit="1"/>
    </xf>
    <xf numFmtId="0" fontId="20" fillId="0" borderId="87" xfId="0" applyFont="1" applyFill="1" applyBorder="1" applyAlignment="1">
      <alignment horizontal="center" vertical="center" shrinkToFit="1"/>
    </xf>
    <xf numFmtId="49" fontId="13" fillId="0" borderId="77" xfId="0" applyNumberFormat="1" applyFont="1" applyFill="1" applyBorder="1" applyAlignment="1">
      <alignment horizontal="center" vertical="center" shrinkToFit="1"/>
    </xf>
    <xf numFmtId="49" fontId="15" fillId="0" borderId="53" xfId="0" applyNumberFormat="1" applyFont="1" applyFill="1" applyBorder="1" applyAlignment="1">
      <alignment horizontal="center" vertical="center" shrinkToFit="1"/>
    </xf>
    <xf numFmtId="49" fontId="15" fillId="0" borderId="87" xfId="0" applyNumberFormat="1" applyFont="1" applyFill="1" applyBorder="1" applyAlignment="1">
      <alignment horizontal="center" vertical="center" shrinkToFit="1"/>
    </xf>
    <xf numFmtId="49" fontId="15" fillId="0" borderId="90" xfId="0" applyNumberFormat="1" applyFont="1" applyFill="1" applyBorder="1" applyAlignment="1">
      <alignment horizontal="center" vertical="center" shrinkToFit="1"/>
    </xf>
    <xf numFmtId="49" fontId="5" fillId="0" borderId="76" xfId="0" applyNumberFormat="1" applyFont="1" applyFill="1" applyBorder="1" applyAlignment="1">
      <alignment horizontal="center" vertical="center"/>
    </xf>
    <xf numFmtId="49" fontId="15" fillId="0" borderId="76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 shrinkToFit="1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vertical="center" shrinkToFit="1"/>
    </xf>
    <xf numFmtId="49" fontId="20" fillId="0" borderId="66" xfId="0" applyNumberFormat="1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49" fontId="30" fillId="0" borderId="59" xfId="0" applyNumberFormat="1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 wrapText="1"/>
    </xf>
    <xf numFmtId="49" fontId="30" fillId="0" borderId="89" xfId="0" applyNumberFormat="1" applyFont="1" applyFill="1" applyBorder="1" applyAlignment="1">
      <alignment horizontal="center" vertical="center"/>
    </xf>
    <xf numFmtId="0" fontId="115" fillId="34" borderId="22" xfId="0" applyFont="1" applyFill="1" applyBorder="1" applyAlignment="1">
      <alignment vertical="center" shrinkToFit="1"/>
    </xf>
    <xf numFmtId="0" fontId="129" fillId="34" borderId="11" xfId="0" applyFont="1" applyFill="1" applyBorder="1" applyAlignment="1">
      <alignment horizontal="center" vertical="center"/>
    </xf>
    <xf numFmtId="49" fontId="115" fillId="34" borderId="48" xfId="0" applyNumberFormat="1" applyFont="1" applyFill="1" applyBorder="1" applyAlignment="1">
      <alignment horizontal="center" vertical="center"/>
    </xf>
    <xf numFmtId="49" fontId="115" fillId="34" borderId="13" xfId="0" applyNumberFormat="1" applyFont="1" applyFill="1" applyBorder="1" applyAlignment="1">
      <alignment horizontal="center" vertical="center"/>
    </xf>
    <xf numFmtId="49" fontId="115" fillId="34" borderId="40" xfId="0" applyNumberFormat="1" applyFont="1" applyFill="1" applyBorder="1" applyAlignment="1">
      <alignment horizontal="center" vertical="center"/>
    </xf>
    <xf numFmtId="49" fontId="115" fillId="34" borderId="14" xfId="0" applyNumberFormat="1" applyFont="1" applyFill="1" applyBorder="1" applyAlignment="1">
      <alignment horizontal="center" vertical="center"/>
    </xf>
    <xf numFmtId="49" fontId="115" fillId="34" borderId="11" xfId="0" applyNumberFormat="1" applyFont="1" applyFill="1" applyBorder="1" applyAlignment="1">
      <alignment horizontal="center" vertical="center"/>
    </xf>
    <xf numFmtId="49" fontId="115" fillId="34" borderId="47" xfId="0" applyNumberFormat="1" applyFont="1" applyFill="1" applyBorder="1" applyAlignment="1">
      <alignment horizontal="center" vertical="center"/>
    </xf>
    <xf numFmtId="49" fontId="115" fillId="34" borderId="46" xfId="0" applyNumberFormat="1" applyFont="1" applyFill="1" applyBorder="1" applyAlignment="1">
      <alignment horizontal="center" vertical="center" wrapText="1"/>
    </xf>
    <xf numFmtId="0" fontId="131" fillId="34" borderId="64" xfId="0" applyFont="1" applyFill="1" applyBorder="1" applyAlignment="1">
      <alignment vertical="center" shrinkToFit="1"/>
    </xf>
    <xf numFmtId="0" fontId="131" fillId="34" borderId="11" xfId="0" applyFont="1" applyFill="1" applyBorder="1" applyAlignment="1">
      <alignment horizontal="center" vertical="center"/>
    </xf>
    <xf numFmtId="49" fontId="131" fillId="34" borderId="66" xfId="0" applyNumberFormat="1" applyFont="1" applyFill="1" applyBorder="1" applyAlignment="1">
      <alignment horizontal="center" vertical="center"/>
    </xf>
    <xf numFmtId="0" fontId="20" fillId="0" borderId="59" xfId="0" applyFont="1" applyFill="1" applyBorder="1" applyAlignment="1" quotePrefix="1">
      <alignment horizontal="center" vertical="center"/>
    </xf>
    <xf numFmtId="0" fontId="20" fillId="0" borderId="72" xfId="0" applyFont="1" applyFill="1" applyBorder="1" applyAlignment="1" quotePrefix="1">
      <alignment horizontal="center" vertical="center"/>
    </xf>
    <xf numFmtId="49" fontId="5" fillId="33" borderId="17" xfId="0" applyNumberFormat="1" applyFont="1" applyFill="1" applyBorder="1" applyAlignment="1" quotePrefix="1">
      <alignment horizontal="center" vertical="center" wrapText="1" shrinkToFit="1"/>
    </xf>
    <xf numFmtId="49" fontId="5" fillId="33" borderId="49" xfId="0" applyNumberFormat="1" applyFont="1" applyFill="1" applyBorder="1" applyAlignment="1" quotePrefix="1">
      <alignment horizontal="center" vertical="center" wrapText="1" shrinkToFit="1"/>
    </xf>
    <xf numFmtId="49" fontId="5" fillId="0" borderId="76" xfId="0" applyNumberFormat="1" applyFont="1" applyFill="1" applyBorder="1" applyAlignment="1" quotePrefix="1">
      <alignment horizontal="center" vertical="center"/>
    </xf>
    <xf numFmtId="0" fontId="14" fillId="0" borderId="24" xfId="0" applyFont="1" applyFill="1" applyBorder="1" applyAlignment="1" quotePrefix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 wrapText="1"/>
    </xf>
    <xf numFmtId="0" fontId="121" fillId="34" borderId="22" xfId="0" applyFont="1" applyFill="1" applyBorder="1" applyAlignment="1">
      <alignment vertical="center" shrinkToFit="1"/>
    </xf>
    <xf numFmtId="49" fontId="121" fillId="34" borderId="4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 shrinkToFit="1"/>
    </xf>
    <xf numFmtId="0" fontId="37" fillId="0" borderId="0" xfId="0" applyFont="1" applyFill="1" applyAlignment="1">
      <alignment horizontal="center"/>
    </xf>
    <xf numFmtId="0" fontId="64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/>
    </xf>
    <xf numFmtId="0" fontId="4" fillId="0" borderId="0" xfId="43" applyFont="1" applyBorder="1" applyAlignment="1" applyProtection="1">
      <alignment horizontal="left" shrinkToFit="1"/>
      <protection/>
    </xf>
    <xf numFmtId="0" fontId="64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  <xf numFmtId="0" fontId="46" fillId="0" borderId="37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0" fontId="50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33" fillId="0" borderId="0" xfId="0" applyFont="1" applyFill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1" fillId="0" borderId="0" xfId="43" applyFont="1" applyFill="1" applyAlignment="1" applyProtection="1">
      <alignment horizontal="left" wrapText="1"/>
      <protection/>
    </xf>
    <xf numFmtId="0" fontId="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42" fillId="33" borderId="7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58" fontId="5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90" fontId="128" fillId="34" borderId="58" xfId="0" applyNumberFormat="1" applyFont="1" applyFill="1" applyBorder="1" applyAlignment="1">
      <alignment horizontal="center" vertical="center" wrapText="1"/>
    </xf>
    <xf numFmtId="190" fontId="128" fillId="34" borderId="20" xfId="0" applyNumberFormat="1" applyFont="1" applyFill="1" applyBorder="1" applyAlignment="1">
      <alignment horizontal="center" vertical="center" wrapText="1"/>
    </xf>
    <xf numFmtId="190" fontId="128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49" fontId="115" fillId="34" borderId="23" xfId="0" applyNumberFormat="1" applyFont="1" applyFill="1" applyBorder="1" applyAlignment="1">
      <alignment horizontal="center" vertical="center"/>
    </xf>
    <xf numFmtId="0" fontId="130" fillId="34" borderId="20" xfId="0" applyFont="1" applyFill="1" applyBorder="1" applyAlignment="1">
      <alignment horizontal="center" vertical="center"/>
    </xf>
    <xf numFmtId="0" fontId="130" fillId="34" borderId="12" xfId="0" applyFont="1" applyFill="1" applyBorder="1" applyAlignment="1">
      <alignment horizontal="center" vertical="center"/>
    </xf>
    <xf numFmtId="49" fontId="121" fillId="34" borderId="23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top"/>
    </xf>
    <xf numFmtId="49" fontId="131" fillId="34" borderId="23" xfId="0" applyNumberFormat="1" applyFont="1" applyFill="1" applyBorder="1" applyAlignment="1">
      <alignment horizontal="center" vertical="center"/>
    </xf>
    <xf numFmtId="0" fontId="131" fillId="34" borderId="20" xfId="0" applyFont="1" applyFill="1" applyBorder="1" applyAlignment="1">
      <alignment horizontal="center" vertical="center"/>
    </xf>
    <xf numFmtId="0" fontId="131" fillId="34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59" fillId="0" borderId="0" xfId="0" applyFont="1" applyFill="1" applyAlignment="1">
      <alignment horizontal="center" shrinkToFit="1"/>
    </xf>
    <xf numFmtId="20" fontId="59" fillId="0" borderId="0" xfId="0" applyNumberFormat="1" applyFont="1" applyFill="1" applyAlignment="1">
      <alignment horizontal="center" shrinkToFit="1"/>
    </xf>
    <xf numFmtId="0" fontId="15" fillId="0" borderId="91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63" fillId="33" borderId="75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5" fillId="35" borderId="27" xfId="0" applyNumberFormat="1" applyFont="1" applyFill="1" applyBorder="1" applyAlignment="1">
      <alignment horizontal="center" vertical="center"/>
    </xf>
    <xf numFmtId="49" fontId="115" fillId="35" borderId="2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161925</xdr:colOff>
      <xdr:row>3</xdr:row>
      <xdr:rowOff>171450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20193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190500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190500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142875</xdr:colOff>
      <xdr:row>3</xdr:row>
      <xdr:rowOff>38100</xdr:rowOff>
    </xdr:from>
    <xdr:to>
      <xdr:col>11</xdr:col>
      <xdr:colOff>152400</xdr:colOff>
      <xdr:row>4</xdr:row>
      <xdr:rowOff>9525</xdr:rowOff>
    </xdr:to>
    <xdr:sp>
      <xdr:nvSpPr>
        <xdr:cNvPr id="4" name="正方形/長方形 1"/>
        <xdr:cNvSpPr>
          <a:spLocks/>
        </xdr:cNvSpPr>
      </xdr:nvSpPr>
      <xdr:spPr>
        <a:xfrm>
          <a:off x="9658350" y="952500"/>
          <a:ext cx="18383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67350"/>
          <a:ext cx="895350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38500" y="7981950"/>
          <a:ext cx="81057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904875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38500" y="6972300"/>
          <a:ext cx="88582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57150</xdr:rowOff>
    </xdr:from>
    <xdr:to>
      <xdr:col>2</xdr:col>
      <xdr:colOff>0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24193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200025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9145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276225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146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400050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241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48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17.3984375" style="3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5" customWidth="1"/>
  </cols>
  <sheetData>
    <row r="1" ht="12"/>
    <row r="2" spans="2:20" ht="27">
      <c r="B2" s="8"/>
      <c r="C2" s="8"/>
      <c r="D2" s="679" t="s">
        <v>60</v>
      </c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505"/>
      <c r="R2" s="505"/>
      <c r="S2" s="505"/>
      <c r="T2" s="505"/>
    </row>
    <row r="3" spans="4:20" ht="23.25" customHeight="1">
      <c r="D3" s="684" t="s">
        <v>19</v>
      </c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506"/>
      <c r="R3" s="506"/>
      <c r="S3" s="6"/>
      <c r="T3" s="6"/>
    </row>
    <row r="4" spans="2:20" s="32" customFormat="1" ht="14.25" customHeight="1">
      <c r="B4" s="29"/>
      <c r="C4" s="29"/>
      <c r="D4" s="29"/>
      <c r="E4" s="30"/>
      <c r="F4" s="30"/>
      <c r="G4" s="30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 s="32" customFormat="1" ht="14.25" customHeight="1">
      <c r="B5" s="29"/>
      <c r="C5" s="29"/>
      <c r="D5" s="29"/>
      <c r="E5" s="30"/>
      <c r="F5" s="30"/>
      <c r="G5" s="30"/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6.5" customHeight="1">
      <c r="A6" s="10" t="s">
        <v>38</v>
      </c>
      <c r="E6" s="6"/>
      <c r="F6" s="6"/>
      <c r="G6" s="6"/>
      <c r="H6" s="6"/>
      <c r="I6" s="6"/>
      <c r="J6" s="6"/>
      <c r="K6" s="6"/>
      <c r="L6" s="6"/>
      <c r="M6" s="98"/>
      <c r="N6" s="98"/>
      <c r="O6" s="98"/>
      <c r="P6" s="98"/>
      <c r="Q6" s="154"/>
      <c r="R6" s="154"/>
      <c r="S6" s="154"/>
      <c r="T6" s="6"/>
    </row>
    <row r="7" spans="1:20" ht="24" customHeight="1">
      <c r="A7" s="77" t="s">
        <v>21</v>
      </c>
      <c r="B7" s="64" t="s">
        <v>22</v>
      </c>
      <c r="C7" s="64" t="s">
        <v>303</v>
      </c>
      <c r="D7" s="64" t="s">
        <v>304</v>
      </c>
      <c r="E7" s="437" t="s">
        <v>7</v>
      </c>
      <c r="F7" s="455" t="s">
        <v>303</v>
      </c>
      <c r="G7" s="455" t="s">
        <v>409</v>
      </c>
      <c r="H7" s="439" t="s">
        <v>305</v>
      </c>
      <c r="I7" s="454" t="s">
        <v>6</v>
      </c>
      <c r="J7" s="453" t="s">
        <v>306</v>
      </c>
      <c r="K7" s="453" t="s">
        <v>409</v>
      </c>
      <c r="L7" s="440" t="s">
        <v>305</v>
      </c>
      <c r="M7" s="437" t="s">
        <v>5</v>
      </c>
      <c r="N7" s="455" t="s">
        <v>307</v>
      </c>
      <c r="O7" s="455" t="s">
        <v>415</v>
      </c>
      <c r="P7" s="439" t="s">
        <v>305</v>
      </c>
      <c r="Q7" s="437" t="s">
        <v>4</v>
      </c>
      <c r="R7" s="455" t="s">
        <v>306</v>
      </c>
      <c r="S7" s="439" t="s">
        <v>305</v>
      </c>
      <c r="T7" s="437" t="s">
        <v>3</v>
      </c>
    </row>
    <row r="8" spans="1:23" s="17" customFormat="1" ht="31.5" customHeight="1">
      <c r="A8" s="628" t="s">
        <v>236</v>
      </c>
      <c r="B8" s="629" t="s">
        <v>182</v>
      </c>
      <c r="C8" s="629" t="s">
        <v>308</v>
      </c>
      <c r="D8" s="629" t="s">
        <v>308</v>
      </c>
      <c r="E8" s="630" t="s">
        <v>17</v>
      </c>
      <c r="F8" s="631" t="s">
        <v>354</v>
      </c>
      <c r="G8" s="631" t="s">
        <v>368</v>
      </c>
      <c r="H8" s="632" t="s">
        <v>355</v>
      </c>
      <c r="I8" s="630" t="s">
        <v>176</v>
      </c>
      <c r="J8" s="631" t="s">
        <v>410</v>
      </c>
      <c r="K8" s="632" t="s">
        <v>368</v>
      </c>
      <c r="L8" s="633" t="s">
        <v>418</v>
      </c>
      <c r="M8" s="630" t="s">
        <v>183</v>
      </c>
      <c r="N8" s="631" t="s">
        <v>378</v>
      </c>
      <c r="O8" s="631" t="s">
        <v>351</v>
      </c>
      <c r="P8" s="632" t="s">
        <v>368</v>
      </c>
      <c r="Q8" s="630" t="s">
        <v>196</v>
      </c>
      <c r="R8" s="631" t="s">
        <v>350</v>
      </c>
      <c r="S8" s="632" t="s">
        <v>351</v>
      </c>
      <c r="T8" s="630" t="s">
        <v>197</v>
      </c>
      <c r="U8" s="57"/>
      <c r="V8" s="57"/>
      <c r="W8" s="57"/>
    </row>
    <row r="9" spans="1:23" s="17" customFormat="1" ht="31.5" customHeight="1">
      <c r="A9" s="358" t="s">
        <v>170</v>
      </c>
      <c r="B9" s="359" t="s">
        <v>182</v>
      </c>
      <c r="C9" s="623">
        <v>42849</v>
      </c>
      <c r="D9" s="623">
        <v>42857</v>
      </c>
      <c r="E9" s="438" t="s">
        <v>183</v>
      </c>
      <c r="F9" s="441" t="s">
        <v>354</v>
      </c>
      <c r="G9" s="441" t="s">
        <v>368</v>
      </c>
      <c r="H9" s="210" t="s">
        <v>355</v>
      </c>
      <c r="I9" s="438" t="s">
        <v>183</v>
      </c>
      <c r="J9" s="441" t="s">
        <v>413</v>
      </c>
      <c r="K9" s="210" t="s">
        <v>368</v>
      </c>
      <c r="L9" s="634" t="s">
        <v>419</v>
      </c>
      <c r="M9" s="438" t="s">
        <v>184</v>
      </c>
      <c r="N9" s="441" t="s">
        <v>359</v>
      </c>
      <c r="O9" s="441" t="s">
        <v>416</v>
      </c>
      <c r="P9" s="210" t="s">
        <v>355</v>
      </c>
      <c r="Q9" s="438" t="s">
        <v>185</v>
      </c>
      <c r="R9" s="441" t="s">
        <v>359</v>
      </c>
      <c r="S9" s="210" t="s">
        <v>355</v>
      </c>
      <c r="T9" s="438" t="s">
        <v>185</v>
      </c>
      <c r="U9" s="57"/>
      <c r="V9" s="57"/>
      <c r="W9" s="57"/>
    </row>
    <row r="10" spans="1:23" s="17" customFormat="1" ht="31.5" customHeight="1">
      <c r="A10" s="635" t="s">
        <v>239</v>
      </c>
      <c r="B10" s="636" t="s">
        <v>182</v>
      </c>
      <c r="C10" s="636" t="s">
        <v>308</v>
      </c>
      <c r="D10" s="636" t="s">
        <v>308</v>
      </c>
      <c r="E10" s="637" t="s">
        <v>17</v>
      </c>
      <c r="F10" s="638" t="s">
        <v>355</v>
      </c>
      <c r="G10" s="638" t="s">
        <v>408</v>
      </c>
      <c r="H10" s="639" t="s">
        <v>369</v>
      </c>
      <c r="I10" s="637" t="s">
        <v>186</v>
      </c>
      <c r="J10" s="638" t="s">
        <v>412</v>
      </c>
      <c r="K10" s="639" t="s">
        <v>414</v>
      </c>
      <c r="L10" s="640" t="s">
        <v>408</v>
      </c>
      <c r="M10" s="637" t="s">
        <v>193</v>
      </c>
      <c r="N10" s="638" t="s">
        <v>354</v>
      </c>
      <c r="O10" s="638" t="s">
        <v>355</v>
      </c>
      <c r="P10" s="639" t="s">
        <v>414</v>
      </c>
      <c r="Q10" s="637" t="s">
        <v>240</v>
      </c>
      <c r="R10" s="638" t="s">
        <v>359</v>
      </c>
      <c r="S10" s="639" t="s">
        <v>355</v>
      </c>
      <c r="T10" s="637" t="s">
        <v>241</v>
      </c>
      <c r="U10" s="57"/>
      <c r="V10" s="57"/>
      <c r="W10" s="57"/>
    </row>
    <row r="11" spans="1:23" s="17" customFormat="1" ht="31.5" customHeight="1">
      <c r="A11" s="358" t="s">
        <v>142</v>
      </c>
      <c r="B11" s="359" t="s">
        <v>182</v>
      </c>
      <c r="C11" s="623">
        <v>42852</v>
      </c>
      <c r="D11" s="623">
        <v>42864</v>
      </c>
      <c r="E11" s="438" t="s">
        <v>193</v>
      </c>
      <c r="F11" s="441" t="s">
        <v>368</v>
      </c>
      <c r="G11" s="441" t="s">
        <v>414</v>
      </c>
      <c r="H11" s="210" t="s">
        <v>408</v>
      </c>
      <c r="I11" s="438" t="s">
        <v>193</v>
      </c>
      <c r="J11" s="441" t="s">
        <v>411</v>
      </c>
      <c r="K11" s="210" t="s">
        <v>408</v>
      </c>
      <c r="L11" s="634" t="s">
        <v>420</v>
      </c>
      <c r="M11" s="438" t="s">
        <v>194</v>
      </c>
      <c r="N11" s="441" t="s">
        <v>368</v>
      </c>
      <c r="O11" s="441" t="s">
        <v>417</v>
      </c>
      <c r="P11" s="210" t="s">
        <v>357</v>
      </c>
      <c r="Q11" s="438" t="s">
        <v>195</v>
      </c>
      <c r="R11" s="441" t="s">
        <v>368</v>
      </c>
      <c r="S11" s="210" t="s">
        <v>357</v>
      </c>
      <c r="T11" s="438" t="s">
        <v>195</v>
      </c>
      <c r="U11" s="57"/>
      <c r="V11" s="57"/>
      <c r="W11" s="57"/>
    </row>
    <row r="12" spans="1:20" s="17" customFormat="1" ht="31.5" customHeight="1">
      <c r="A12" s="205"/>
      <c r="B12" s="123"/>
      <c r="C12" s="123"/>
      <c r="D12" s="123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7"/>
    </row>
    <row r="13" spans="1:20" s="18" customFormat="1" ht="15" customHeight="1">
      <c r="A13" s="205"/>
      <c r="B13" s="123"/>
      <c r="C13" s="123"/>
      <c r="D13" s="123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</row>
    <row r="14" spans="1:20" s="16" customFormat="1" ht="12.75" customHeight="1">
      <c r="A14" s="681"/>
      <c r="B14" s="681"/>
      <c r="C14" s="130"/>
      <c r="D14" s="130"/>
      <c r="E14" s="681"/>
      <c r="F14" s="681"/>
      <c r="G14" s="681"/>
      <c r="H14" s="681"/>
      <c r="I14" s="681"/>
      <c r="J14" s="681"/>
      <c r="K14" s="681"/>
      <c r="L14" s="681"/>
      <c r="M14" s="681"/>
      <c r="N14" s="130"/>
      <c r="O14" s="130"/>
      <c r="P14" s="130"/>
      <c r="Q14" s="681"/>
      <c r="R14" s="681"/>
      <c r="S14" s="681"/>
      <c r="T14" s="681"/>
    </row>
    <row r="15" spans="1:20" s="16" customFormat="1" ht="12.75" customHeight="1">
      <c r="A15" s="15"/>
      <c r="B15" s="15"/>
      <c r="C15" s="15"/>
      <c r="D15" s="15"/>
      <c r="E15" s="131"/>
      <c r="F15" s="131"/>
      <c r="G15" s="131"/>
      <c r="H15" s="131"/>
      <c r="I15" s="131"/>
      <c r="J15" s="131"/>
      <c r="K15" s="131"/>
      <c r="L15" s="131"/>
      <c r="M15" s="15"/>
      <c r="N15" s="15"/>
      <c r="O15" s="15"/>
      <c r="P15" s="15"/>
      <c r="Q15" s="15"/>
      <c r="R15" s="15"/>
      <c r="S15" s="15"/>
      <c r="T15" s="15"/>
    </row>
    <row r="16" spans="1:20" s="16" customFormat="1" ht="12.75" customHeight="1">
      <c r="A16" s="423"/>
      <c r="B16" s="15"/>
      <c r="C16" s="15"/>
      <c r="D16" s="15"/>
      <c r="E16" s="131"/>
      <c r="F16" s="131"/>
      <c r="G16" s="131"/>
      <c r="H16" s="131"/>
      <c r="I16" s="131"/>
      <c r="J16" s="131"/>
      <c r="K16" s="131"/>
      <c r="L16" s="131"/>
      <c r="M16" s="15"/>
      <c r="N16" s="15"/>
      <c r="O16" s="15"/>
      <c r="P16" s="15"/>
      <c r="Q16" s="15"/>
      <c r="R16" s="15"/>
      <c r="S16" s="15"/>
      <c r="T16" s="15"/>
    </row>
    <row r="17" spans="1:20" s="16" customFormat="1" ht="12.75" customHeight="1">
      <c r="A17" s="423"/>
      <c r="B17" s="15"/>
      <c r="C17" s="15"/>
      <c r="D17" s="15"/>
      <c r="E17" s="131"/>
      <c r="F17" s="131"/>
      <c r="G17" s="131"/>
      <c r="H17" s="131"/>
      <c r="I17" s="131"/>
      <c r="J17" s="131"/>
      <c r="K17" s="131"/>
      <c r="L17" s="131"/>
      <c r="M17" s="15"/>
      <c r="N17" s="15"/>
      <c r="O17" s="15"/>
      <c r="P17" s="15"/>
      <c r="Q17" s="15"/>
      <c r="R17" s="15"/>
      <c r="S17" s="15"/>
      <c r="T17" s="15"/>
    </row>
    <row r="18" spans="1:20" s="16" customFormat="1" ht="12.75" customHeight="1">
      <c r="A18" s="423"/>
      <c r="B18" s="15"/>
      <c r="C18" s="15"/>
      <c r="D18" s="15"/>
      <c r="E18" s="131"/>
      <c r="F18" s="131"/>
      <c r="G18" s="131"/>
      <c r="H18" s="131"/>
      <c r="I18" s="131"/>
      <c r="J18" s="131"/>
      <c r="K18" s="131"/>
      <c r="L18" s="131"/>
      <c r="M18" s="15"/>
      <c r="N18" s="15"/>
      <c r="O18" s="15"/>
      <c r="P18" s="15"/>
      <c r="Q18" s="15"/>
      <c r="R18" s="15"/>
      <c r="S18" s="15"/>
      <c r="T18" s="15"/>
    </row>
    <row r="19" spans="1:20" s="16" customFormat="1" ht="12.75" customHeight="1">
      <c r="A19" s="15"/>
      <c r="B19" s="15"/>
      <c r="C19" s="15"/>
      <c r="D19" s="15"/>
      <c r="E19" s="131"/>
      <c r="F19" s="131"/>
      <c r="G19" s="131"/>
      <c r="H19" s="131"/>
      <c r="I19" s="131"/>
      <c r="J19" s="131"/>
      <c r="K19" s="131"/>
      <c r="L19" s="131"/>
      <c r="M19" s="15"/>
      <c r="N19" s="15"/>
      <c r="O19" s="15"/>
      <c r="P19" s="15"/>
      <c r="Q19" s="15"/>
      <c r="R19" s="15"/>
      <c r="S19" s="15"/>
      <c r="T19" s="15"/>
    </row>
    <row r="20" spans="1:20" s="16" customFormat="1" ht="12.75" customHeight="1">
      <c r="A20" s="15"/>
      <c r="B20" s="15"/>
      <c r="C20" s="15"/>
      <c r="D20" s="15"/>
      <c r="E20" s="131"/>
      <c r="F20" s="131"/>
      <c r="G20" s="131"/>
      <c r="H20" s="131"/>
      <c r="I20" s="131"/>
      <c r="J20" s="131"/>
      <c r="K20" s="131"/>
      <c r="L20" s="131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>
      <c r="A21" s="686"/>
      <c r="B21" s="686"/>
      <c r="C21" s="390"/>
      <c r="D21" s="390"/>
      <c r="E21" s="683"/>
      <c r="F21" s="683"/>
      <c r="G21" s="683"/>
      <c r="H21" s="683"/>
      <c r="I21" s="683"/>
      <c r="J21" s="683"/>
      <c r="K21" s="683"/>
      <c r="L21" s="683"/>
      <c r="M21" s="683"/>
      <c r="N21" s="389"/>
      <c r="O21" s="389"/>
      <c r="P21" s="389"/>
      <c r="Q21" s="150"/>
      <c r="R21" s="150"/>
      <c r="S21" s="150"/>
      <c r="T21" s="150"/>
    </row>
    <row r="22" spans="1:20" s="16" customFormat="1" ht="12.75" customHeight="1">
      <c r="A22" s="686"/>
      <c r="B22" s="686"/>
      <c r="C22" s="390"/>
      <c r="D22" s="390"/>
      <c r="E22" s="683"/>
      <c r="F22" s="683"/>
      <c r="G22" s="683"/>
      <c r="H22" s="683"/>
      <c r="I22" s="683"/>
      <c r="J22" s="683"/>
      <c r="K22" s="683"/>
      <c r="L22" s="683"/>
      <c r="M22" s="683"/>
      <c r="N22" s="389"/>
      <c r="O22" s="389"/>
      <c r="P22" s="389"/>
      <c r="Q22" s="150"/>
      <c r="R22" s="150"/>
      <c r="S22" s="150"/>
      <c r="T22" s="150"/>
    </row>
    <row r="23" spans="1:20" s="16" customFormat="1" ht="12.75" customHeight="1">
      <c r="A23" s="687"/>
      <c r="B23" s="688"/>
      <c r="C23" s="391"/>
      <c r="D23" s="391"/>
      <c r="E23" s="685"/>
      <c r="F23" s="685"/>
      <c r="G23" s="685"/>
      <c r="H23" s="685"/>
      <c r="I23" s="685"/>
      <c r="J23" s="685"/>
      <c r="K23" s="685"/>
      <c r="L23" s="685"/>
      <c r="M23" s="685"/>
      <c r="N23" s="388"/>
      <c r="O23" s="388"/>
      <c r="P23" s="388"/>
      <c r="Q23" s="150"/>
      <c r="R23" s="150"/>
      <c r="S23" s="150"/>
      <c r="T23" s="150"/>
    </row>
    <row r="24" spans="1:20" s="16" customFormat="1" ht="12.75" customHeight="1">
      <c r="A24" s="689"/>
      <c r="B24" s="689"/>
      <c r="C24" s="392"/>
      <c r="D24" s="392"/>
      <c r="E24" s="683"/>
      <c r="F24" s="683"/>
      <c r="G24" s="683"/>
      <c r="H24" s="683"/>
      <c r="I24" s="683"/>
      <c r="J24" s="683"/>
      <c r="K24" s="683"/>
      <c r="L24" s="683"/>
      <c r="M24" s="683"/>
      <c r="N24" s="389"/>
      <c r="O24" s="389"/>
      <c r="P24" s="389"/>
      <c r="Q24" s="150"/>
      <c r="R24" s="150"/>
      <c r="S24" s="150"/>
      <c r="T24" s="150"/>
    </row>
    <row r="25" spans="1:20" s="16" customFormat="1" ht="12.75" customHeight="1">
      <c r="A25" s="15"/>
      <c r="B25" s="15"/>
      <c r="C25" s="15"/>
      <c r="D25" s="15"/>
      <c r="M25" s="15"/>
      <c r="N25" s="15"/>
      <c r="O25" s="15"/>
      <c r="P25" s="15"/>
      <c r="Q25" s="15"/>
      <c r="R25" s="15"/>
      <c r="S25" s="15"/>
      <c r="T25" s="15"/>
    </row>
    <row r="26" spans="1:20" s="16" customFormat="1" ht="12.75" customHeight="1">
      <c r="A26" s="15"/>
      <c r="B26" s="15"/>
      <c r="C26" s="15"/>
      <c r="D26" s="15"/>
      <c r="M26" s="15"/>
      <c r="N26" s="15"/>
      <c r="O26" s="15"/>
      <c r="P26" s="15"/>
      <c r="Q26" s="15"/>
      <c r="R26" s="15"/>
      <c r="S26" s="15"/>
      <c r="T26" s="15"/>
    </row>
    <row r="27" spans="1:20" s="16" customFormat="1" ht="12.75" customHeight="1">
      <c r="A27" s="15"/>
      <c r="B27" s="15"/>
      <c r="C27" s="15"/>
      <c r="D27" s="15"/>
      <c r="M27" s="15"/>
      <c r="N27" s="15"/>
      <c r="O27" s="15"/>
      <c r="P27" s="15"/>
      <c r="Q27" s="15"/>
      <c r="R27" s="15"/>
      <c r="S27" s="15"/>
      <c r="T27" s="15"/>
    </row>
    <row r="28" spans="1:20" s="16" customFormat="1" ht="12.75" customHeight="1">
      <c r="A28" s="15"/>
      <c r="B28" s="15"/>
      <c r="C28" s="15"/>
      <c r="D28" s="15"/>
      <c r="M28" s="15"/>
      <c r="N28" s="15"/>
      <c r="O28" s="15"/>
      <c r="P28" s="15"/>
      <c r="Q28" s="15"/>
      <c r="R28" s="15"/>
      <c r="S28" s="15"/>
      <c r="T28" s="15"/>
    </row>
    <row r="29" spans="1:20" s="16" customFormat="1" ht="12.75" customHeight="1">
      <c r="A29" s="15"/>
      <c r="B29" s="15"/>
      <c r="C29" s="15"/>
      <c r="D29" s="15"/>
      <c r="M29" s="15"/>
      <c r="N29" s="15"/>
      <c r="O29" s="15"/>
      <c r="P29" s="15"/>
      <c r="Q29" s="15"/>
      <c r="R29" s="15"/>
      <c r="S29" s="15"/>
      <c r="T29" s="15"/>
    </row>
    <row r="30" spans="1:20" s="16" customFormat="1" ht="12.75" customHeight="1">
      <c r="A30" s="15"/>
      <c r="B30" s="15"/>
      <c r="C30" s="15"/>
      <c r="D30" s="15"/>
      <c r="M30" s="15"/>
      <c r="N30" s="15"/>
      <c r="O30" s="15"/>
      <c r="P30" s="15"/>
      <c r="Q30" s="15"/>
      <c r="R30" s="15"/>
      <c r="S30" s="15"/>
      <c r="T30" s="15"/>
    </row>
    <row r="31" spans="1:20" s="16" customFormat="1" ht="12.75" customHeight="1">
      <c r="A31" s="15"/>
      <c r="B31" s="15"/>
      <c r="C31" s="15"/>
      <c r="D31" s="15"/>
      <c r="M31" s="15"/>
      <c r="N31" s="15"/>
      <c r="O31" s="15"/>
      <c r="P31" s="15"/>
      <c r="Q31" s="152"/>
      <c r="R31" s="152"/>
      <c r="S31" s="152"/>
      <c r="T31" s="152"/>
    </row>
    <row r="32" spans="1:20" s="16" customFormat="1" ht="12.75" customHeight="1">
      <c r="A32" s="15"/>
      <c r="B32" s="15"/>
      <c r="C32" s="15"/>
      <c r="D32" s="15"/>
      <c r="M32" s="15"/>
      <c r="N32" s="15"/>
      <c r="O32" s="15"/>
      <c r="P32" s="15"/>
      <c r="Q32" s="152"/>
      <c r="R32" s="152"/>
      <c r="S32" s="152"/>
      <c r="T32" s="152"/>
    </row>
    <row r="33" spans="1:20" s="16" customFormat="1" ht="12.75" customHeight="1">
      <c r="A33" s="15"/>
      <c r="B33" s="15"/>
      <c r="C33" s="15"/>
      <c r="D33" s="15"/>
      <c r="M33" s="15"/>
      <c r="N33" s="15"/>
      <c r="O33" s="15"/>
      <c r="P33" s="15"/>
      <c r="Q33" s="152"/>
      <c r="R33" s="152"/>
      <c r="S33" s="152"/>
      <c r="T33" s="152"/>
    </row>
    <row r="34" spans="1:20" s="16" customFormat="1" ht="12.75" customHeight="1">
      <c r="A34" s="15"/>
      <c r="B34" s="15"/>
      <c r="C34" s="15"/>
      <c r="D34" s="15"/>
      <c r="M34" s="15"/>
      <c r="N34" s="15"/>
      <c r="O34" s="15"/>
      <c r="P34" s="15"/>
      <c r="Q34" s="152"/>
      <c r="R34" s="152"/>
      <c r="S34" s="152"/>
      <c r="T34" s="152"/>
    </row>
    <row r="35" spans="1:20" s="16" customFormat="1" ht="12.75" customHeight="1">
      <c r="A35" s="15"/>
      <c r="B35" s="15"/>
      <c r="C35" s="15"/>
      <c r="D35" s="15"/>
      <c r="M35" s="15"/>
      <c r="N35" s="15"/>
      <c r="O35" s="15"/>
      <c r="P35" s="15"/>
      <c r="Q35" s="15"/>
      <c r="R35" s="15"/>
      <c r="S35" s="15"/>
      <c r="T35" s="15"/>
    </row>
    <row r="36" spans="1:20" s="16" customFormat="1" ht="12.75" customHeight="1">
      <c r="A36" s="15"/>
      <c r="B36" s="15"/>
      <c r="C36" s="15"/>
      <c r="D36" s="15"/>
      <c r="M36" s="129"/>
      <c r="N36" s="129"/>
      <c r="O36" s="129"/>
      <c r="P36" s="129"/>
      <c r="Q36" s="129"/>
      <c r="R36" s="129"/>
      <c r="S36" s="129"/>
      <c r="T36" s="129"/>
    </row>
    <row r="37" spans="1:20" s="16" customFormat="1" ht="12.75" customHeight="1">
      <c r="A37" s="15"/>
      <c r="B37" s="15"/>
      <c r="C37" s="15"/>
      <c r="D37" s="15"/>
      <c r="M37" s="130"/>
      <c r="N37" s="130"/>
      <c r="O37" s="130"/>
      <c r="P37" s="130"/>
      <c r="Q37" s="130"/>
      <c r="R37" s="130"/>
      <c r="S37" s="130"/>
      <c r="T37" s="130"/>
    </row>
    <row r="38" spans="1:20" s="16" customFormat="1" ht="14.25" customHeight="1">
      <c r="A38" s="15"/>
      <c r="B38" s="15"/>
      <c r="C38" s="15"/>
      <c r="D38" s="15"/>
      <c r="M38" s="15"/>
      <c r="N38" s="15"/>
      <c r="O38" s="15"/>
      <c r="P38" s="15"/>
      <c r="Q38" s="15"/>
      <c r="R38" s="15"/>
      <c r="S38" s="15"/>
      <c r="T38" s="15"/>
    </row>
    <row r="39" spans="1:20" s="34" customFormat="1" ht="14.25" customHeight="1">
      <c r="A39" s="423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5"/>
      <c r="N39" s="15"/>
      <c r="O39" s="15"/>
      <c r="P39" s="15"/>
      <c r="Q39" s="15"/>
      <c r="R39" s="15"/>
      <c r="S39" s="15"/>
      <c r="T39" s="15"/>
    </row>
    <row r="40" spans="1:20" s="34" customFormat="1" ht="14.25">
      <c r="A40" s="424"/>
      <c r="B40" s="15"/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5"/>
      <c r="N40" s="15"/>
      <c r="O40" s="15"/>
      <c r="P40" s="15"/>
      <c r="Q40" s="15"/>
      <c r="R40" s="15"/>
      <c r="S40" s="15"/>
      <c r="T40" s="15"/>
    </row>
    <row r="41" spans="1:20" s="34" customFormat="1" ht="21">
      <c r="A41" s="682"/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</row>
    <row r="42" spans="1:20" s="34" customFormat="1" ht="19.5" customHeight="1">
      <c r="A42" s="680"/>
      <c r="B42" s="680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</row>
    <row r="43" spans="1:20" s="34" customFormat="1" ht="19.5" customHeight="1">
      <c r="A43" s="680"/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</row>
    <row r="44" spans="1:20" s="34" customFormat="1" ht="14.25">
      <c r="A44" s="425"/>
      <c r="B44" s="426"/>
      <c r="C44" s="426"/>
      <c r="D44" s="426"/>
      <c r="E44" s="426"/>
      <c r="F44" s="426"/>
      <c r="G44" s="426"/>
      <c r="H44" s="426"/>
      <c r="I44" s="425"/>
      <c r="J44" s="425"/>
      <c r="K44" s="425"/>
      <c r="L44" s="425"/>
      <c r="M44" s="425"/>
      <c r="N44" s="425"/>
      <c r="O44" s="425"/>
      <c r="P44" s="425"/>
      <c r="Q44" s="426"/>
      <c r="R44" s="426"/>
      <c r="S44" s="426"/>
      <c r="T44" s="426"/>
    </row>
    <row r="45" spans="1:20" s="34" customFormat="1" ht="14.25">
      <c r="A45" s="428"/>
      <c r="B45" s="429"/>
      <c r="C45" s="429"/>
      <c r="D45" s="429"/>
      <c r="E45" s="429"/>
      <c r="F45" s="429"/>
      <c r="G45" s="429"/>
      <c r="H45" s="429"/>
      <c r="I45" s="428"/>
      <c r="J45" s="428"/>
      <c r="K45" s="428"/>
      <c r="L45" s="428"/>
      <c r="M45" s="428"/>
      <c r="N45" s="428"/>
      <c r="O45" s="428"/>
      <c r="P45" s="428"/>
      <c r="Q45" s="429"/>
      <c r="R45" s="429"/>
      <c r="S45" s="429"/>
      <c r="T45" s="429"/>
    </row>
    <row r="46" spans="1:20" s="34" customFormat="1" ht="14.25">
      <c r="A46" s="428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</row>
    <row r="47" spans="1:20" s="34" customFormat="1" ht="14.25">
      <c r="A47" s="430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</row>
    <row r="48" spans="1:20" s="34" customFormat="1" ht="14.25">
      <c r="A48" s="430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</row>
  </sheetData>
  <sheetProtection/>
  <mergeCells count="16">
    <mergeCell ref="E23:M23"/>
    <mergeCell ref="E24:M24"/>
    <mergeCell ref="A21:B21"/>
    <mergeCell ref="A22:B22"/>
    <mergeCell ref="A23:B23"/>
    <mergeCell ref="A24:B24"/>
    <mergeCell ref="D2:P2"/>
    <mergeCell ref="A42:T42"/>
    <mergeCell ref="A43:T43"/>
    <mergeCell ref="A14:B14"/>
    <mergeCell ref="E14:M14"/>
    <mergeCell ref="Q14:T14"/>
    <mergeCell ref="A41:T41"/>
    <mergeCell ref="E21:M21"/>
    <mergeCell ref="E22:M22"/>
    <mergeCell ref="D3:P3"/>
  </mergeCells>
  <printOptions/>
  <pageMargins left="0.15748031496062992" right="0.1968503937007874" top="0.2755905511811024" bottom="0.1968503937007874" header="0.35433070866141736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P27"/>
  <sheetViews>
    <sheetView zoomScalePageLayoutView="0" workbookViewId="0" topLeftCell="A1">
      <selection activeCell="G11" sqref="G11"/>
    </sheetView>
  </sheetViews>
  <sheetFormatPr defaultColWidth="8.796875" defaultRowHeight="14.25"/>
  <cols>
    <col min="1" max="1" width="17.3984375" style="22" customWidth="1"/>
    <col min="2" max="2" width="6.8984375" style="38" customWidth="1"/>
    <col min="3" max="5" width="9.59765625" style="20" customWidth="1"/>
    <col min="6" max="8" width="8.59765625" style="20" customWidth="1"/>
    <col min="9" max="12" width="9.59765625" style="20" customWidth="1"/>
    <col min="13" max="16384" width="9" style="17" customWidth="1"/>
  </cols>
  <sheetData>
    <row r="2" spans="1:12" ht="26.25">
      <c r="A2" s="72"/>
      <c r="B2" s="72"/>
      <c r="C2" s="697" t="s">
        <v>8</v>
      </c>
      <c r="D2" s="697"/>
      <c r="E2" s="697"/>
      <c r="F2" s="697"/>
      <c r="G2" s="697"/>
      <c r="H2" s="697"/>
      <c r="I2" s="697"/>
      <c r="J2" s="697"/>
      <c r="K2" s="697"/>
      <c r="L2" s="697"/>
    </row>
    <row r="3" spans="2:12" ht="23.25" customHeight="1">
      <c r="B3" s="33"/>
      <c r="C3" s="684" t="s">
        <v>19</v>
      </c>
      <c r="D3" s="684"/>
      <c r="E3" s="684"/>
      <c r="F3" s="684"/>
      <c r="G3" s="684"/>
      <c r="H3" s="684"/>
      <c r="I3" s="684"/>
      <c r="J3" s="684"/>
      <c r="K3" s="684"/>
      <c r="L3" s="684"/>
    </row>
    <row r="4" spans="1:12" ht="14.25" customHeight="1">
      <c r="A4" s="17"/>
      <c r="B4" s="33"/>
      <c r="C4" s="17"/>
      <c r="D4" s="17"/>
      <c r="E4" s="17"/>
      <c r="I4" s="71"/>
      <c r="J4" s="71"/>
      <c r="K4" s="71"/>
      <c r="L4" s="35"/>
    </row>
    <row r="5" spans="1:12" ht="14.25" customHeight="1">
      <c r="A5" s="17"/>
      <c r="B5" s="33"/>
      <c r="C5" s="17"/>
      <c r="D5" s="17"/>
      <c r="E5" s="17"/>
      <c r="I5" s="71"/>
      <c r="J5" s="71"/>
      <c r="K5" s="71"/>
      <c r="L5" s="35"/>
    </row>
    <row r="6" spans="1:12" ht="18" customHeight="1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3" ht="15.75" customHeight="1">
      <c r="A7" s="699"/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122"/>
    </row>
    <row r="8" spans="1:12" ht="16.5" customHeight="1">
      <c r="A8" s="36" t="s">
        <v>39</v>
      </c>
      <c r="B8" s="39"/>
      <c r="F8" s="19"/>
      <c r="G8" s="19"/>
      <c r="H8" s="19"/>
      <c r="I8" s="19"/>
      <c r="J8" s="19"/>
      <c r="K8" s="19"/>
      <c r="L8" s="19"/>
    </row>
    <row r="9" spans="1:12" ht="19.5" customHeight="1">
      <c r="A9" s="690" t="s">
        <v>21</v>
      </c>
      <c r="B9" s="691"/>
      <c r="C9" s="96" t="s">
        <v>22</v>
      </c>
      <c r="D9" s="96" t="s">
        <v>306</v>
      </c>
      <c r="E9" s="107" t="s">
        <v>309</v>
      </c>
      <c r="F9" s="458" t="s">
        <v>311</v>
      </c>
      <c r="G9" s="459" t="s">
        <v>310</v>
      </c>
      <c r="H9" s="459" t="s">
        <v>309</v>
      </c>
      <c r="I9" s="458" t="s">
        <v>312</v>
      </c>
      <c r="J9" s="459" t="s">
        <v>310</v>
      </c>
      <c r="K9" s="460" t="s">
        <v>309</v>
      </c>
      <c r="L9" s="458" t="s">
        <v>313</v>
      </c>
    </row>
    <row r="10" spans="1:12" ht="45.75" customHeight="1">
      <c r="A10" s="332" t="s">
        <v>137</v>
      </c>
      <c r="B10" s="203" t="s">
        <v>68</v>
      </c>
      <c r="C10" s="158" t="s">
        <v>189</v>
      </c>
      <c r="D10" s="333" t="s">
        <v>308</v>
      </c>
      <c r="E10" s="447" t="s">
        <v>308</v>
      </c>
      <c r="F10" s="204" t="s">
        <v>17</v>
      </c>
      <c r="G10" s="333" t="s">
        <v>314</v>
      </c>
      <c r="H10" s="333" t="s">
        <v>314</v>
      </c>
      <c r="I10" s="204" t="s">
        <v>17</v>
      </c>
      <c r="J10" s="447" t="s">
        <v>377</v>
      </c>
      <c r="K10" s="160" t="s">
        <v>374</v>
      </c>
      <c r="L10" s="204" t="s">
        <v>196</v>
      </c>
    </row>
    <row r="11" spans="1:13" ht="45.75" customHeight="1">
      <c r="A11" s="176" t="s">
        <v>292</v>
      </c>
      <c r="B11" s="179" t="s">
        <v>69</v>
      </c>
      <c r="C11" s="210" t="s">
        <v>293</v>
      </c>
      <c r="D11" s="441" t="s">
        <v>433</v>
      </c>
      <c r="E11" s="448" t="s">
        <v>434</v>
      </c>
      <c r="F11" s="451" t="s">
        <v>301</v>
      </c>
      <c r="G11" s="627" t="s">
        <v>471</v>
      </c>
      <c r="H11" s="443" t="s">
        <v>347</v>
      </c>
      <c r="I11" s="451" t="s">
        <v>302</v>
      </c>
      <c r="J11" s="456" t="s">
        <v>308</v>
      </c>
      <c r="K11" s="445" t="s">
        <v>314</v>
      </c>
      <c r="L11" s="211" t="s">
        <v>17</v>
      </c>
      <c r="M11" s="159"/>
    </row>
    <row r="12" spans="1:12" ht="45.75" customHeight="1">
      <c r="A12" s="362" t="s">
        <v>175</v>
      </c>
      <c r="B12" s="363" t="s">
        <v>68</v>
      </c>
      <c r="C12" s="364" t="s">
        <v>245</v>
      </c>
      <c r="D12" s="367" t="s">
        <v>308</v>
      </c>
      <c r="E12" s="449" t="s">
        <v>314</v>
      </c>
      <c r="F12" s="366" t="s">
        <v>17</v>
      </c>
      <c r="G12" s="367" t="s">
        <v>314</v>
      </c>
      <c r="H12" s="367" t="s">
        <v>308</v>
      </c>
      <c r="I12" s="366" t="s">
        <v>17</v>
      </c>
      <c r="J12" s="449" t="s">
        <v>374</v>
      </c>
      <c r="K12" s="365" t="s">
        <v>363</v>
      </c>
      <c r="L12" s="366" t="s">
        <v>240</v>
      </c>
    </row>
    <row r="13" spans="1:12" s="99" customFormat="1" ht="45.75" customHeight="1">
      <c r="A13" s="217" t="s">
        <v>95</v>
      </c>
      <c r="B13" s="214" t="s">
        <v>69</v>
      </c>
      <c r="C13" s="215" t="s">
        <v>246</v>
      </c>
      <c r="D13" s="442" t="s">
        <v>432</v>
      </c>
      <c r="E13" s="450" t="s">
        <v>363</v>
      </c>
      <c r="F13" s="452" t="s">
        <v>247</v>
      </c>
      <c r="G13" s="444" t="s">
        <v>346</v>
      </c>
      <c r="H13" s="444" t="s">
        <v>375</v>
      </c>
      <c r="I13" s="452" t="s">
        <v>248</v>
      </c>
      <c r="J13" s="457" t="s">
        <v>314</v>
      </c>
      <c r="K13" s="446" t="s">
        <v>308</v>
      </c>
      <c r="L13" s="216" t="s">
        <v>17</v>
      </c>
    </row>
    <row r="14" spans="1:13" ht="15" customHeight="1">
      <c r="A14" s="269"/>
      <c r="B14" s="123"/>
      <c r="C14" s="125"/>
      <c r="D14" s="125"/>
      <c r="E14" s="125"/>
      <c r="F14" s="270"/>
      <c r="G14" s="270"/>
      <c r="H14" s="270"/>
      <c r="I14" s="268"/>
      <c r="J14" s="268"/>
      <c r="K14" s="268"/>
      <c r="L14" s="124"/>
      <c r="M14" s="159"/>
    </row>
    <row r="15" spans="1:12" s="407" customFormat="1" ht="14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19"/>
    </row>
    <row r="16" spans="1:12" s="407" customFormat="1" ht="14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19"/>
    </row>
    <row r="17" spans="1:12" s="407" customFormat="1" ht="14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19"/>
    </row>
    <row r="18" spans="1:12" s="407" customFormat="1" ht="14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19"/>
    </row>
    <row r="19" spans="1:12" s="407" customFormat="1" ht="14.25" customHeight="1">
      <c r="A19" s="695"/>
      <c r="B19" s="695"/>
      <c r="C19" s="695"/>
      <c r="D19" s="695"/>
      <c r="E19" s="695"/>
      <c r="F19" s="695"/>
      <c r="G19" s="695"/>
      <c r="H19" s="695"/>
      <c r="I19" s="695"/>
      <c r="J19" s="695"/>
      <c r="K19" s="695"/>
      <c r="L19" s="695"/>
    </row>
    <row r="20" spans="1:12" s="431" customFormat="1" ht="17.25" customHeight="1">
      <c r="A20" s="110"/>
      <c r="B20" s="110"/>
      <c r="C20" s="110"/>
      <c r="D20" s="110"/>
      <c r="E20" s="110"/>
      <c r="F20" s="100"/>
      <c r="G20" s="100"/>
      <c r="H20" s="100"/>
      <c r="I20" s="100"/>
      <c r="J20" s="100"/>
      <c r="K20" s="100"/>
      <c r="L20" s="111"/>
    </row>
    <row r="21" spans="1:16" s="431" customFormat="1" ht="24.75" customHeight="1">
      <c r="A21" s="693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432"/>
      <c r="N21" s="432"/>
      <c r="O21" s="432"/>
      <c r="P21" s="432"/>
    </row>
    <row r="22" spans="1:12" s="18" customFormat="1" ht="15.75" customHeight="1">
      <c r="A22" s="692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</row>
    <row r="23" spans="1:12" s="18" customFormat="1" ht="15.75" customHeight="1">
      <c r="A23" s="692"/>
      <c r="B23" s="692"/>
      <c r="C23" s="692"/>
      <c r="D23" s="692"/>
      <c r="E23" s="692"/>
      <c r="F23" s="692"/>
      <c r="G23" s="692"/>
      <c r="H23" s="692"/>
      <c r="I23" s="692"/>
      <c r="J23" s="692"/>
      <c r="K23" s="692"/>
      <c r="L23" s="692"/>
    </row>
    <row r="24" spans="1:12" s="18" customFormat="1" ht="15.75" customHeight="1">
      <c r="A24" s="414"/>
      <c r="B24" s="415"/>
      <c r="C24" s="415"/>
      <c r="D24" s="415"/>
      <c r="E24" s="415"/>
      <c r="F24" s="415"/>
      <c r="G24" s="415"/>
      <c r="H24" s="415"/>
      <c r="I24" s="696"/>
      <c r="J24" s="696"/>
      <c r="K24" s="696"/>
      <c r="L24" s="696"/>
    </row>
    <row r="25" spans="1:13" s="18" customFormat="1" ht="15.75" customHeight="1">
      <c r="A25" s="433"/>
      <c r="B25" s="415"/>
      <c r="C25" s="415"/>
      <c r="D25" s="415"/>
      <c r="E25" s="415"/>
      <c r="F25" s="415"/>
      <c r="G25" s="415"/>
      <c r="H25" s="415"/>
      <c r="I25" s="694"/>
      <c r="J25" s="694"/>
      <c r="K25" s="694"/>
      <c r="L25" s="694"/>
      <c r="M25" s="694"/>
    </row>
    <row r="26" spans="1:12" s="18" customFormat="1" ht="14.25">
      <c r="A26" s="434"/>
      <c r="B26" s="420"/>
      <c r="C26" s="418"/>
      <c r="D26" s="418"/>
      <c r="E26" s="418"/>
      <c r="F26" s="418"/>
      <c r="G26" s="418"/>
      <c r="H26" s="418"/>
      <c r="I26" s="418"/>
      <c r="J26" s="418"/>
      <c r="K26" s="418"/>
      <c r="L26" s="418"/>
    </row>
    <row r="27" spans="1:12" s="18" customFormat="1" ht="14.25">
      <c r="A27" s="419"/>
      <c r="B27" s="420"/>
      <c r="C27" s="418"/>
      <c r="D27" s="418"/>
      <c r="E27" s="418"/>
      <c r="F27" s="418"/>
      <c r="G27" s="418"/>
      <c r="H27" s="418"/>
      <c r="I27" s="418"/>
      <c r="J27" s="418"/>
      <c r="K27" s="418"/>
      <c r="L27" s="418"/>
    </row>
  </sheetData>
  <sheetProtection/>
  <mergeCells count="11">
    <mergeCell ref="C2:L2"/>
    <mergeCell ref="C3:L3"/>
    <mergeCell ref="A6:L6"/>
    <mergeCell ref="A7:L7"/>
    <mergeCell ref="A23:L23"/>
    <mergeCell ref="A9:B9"/>
    <mergeCell ref="A22:L22"/>
    <mergeCell ref="A21:L21"/>
    <mergeCell ref="I25:M25"/>
    <mergeCell ref="A19:L19"/>
    <mergeCell ref="I24:L24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28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17.3984375" style="22" customWidth="1"/>
    <col min="2" max="2" width="6.8984375" style="33" customWidth="1"/>
    <col min="3" max="5" width="9.59765625" style="20" customWidth="1"/>
    <col min="6" max="15" width="11.69921875" style="227" customWidth="1"/>
    <col min="16" max="16384" width="9" style="17" customWidth="1"/>
  </cols>
  <sheetData>
    <row r="1" spans="1:15" ht="27">
      <c r="A1" s="72" t="s">
        <v>96</v>
      </c>
      <c r="B1" s="72"/>
      <c r="F1" s="679" t="s">
        <v>60</v>
      </c>
      <c r="G1" s="679"/>
      <c r="H1" s="679"/>
      <c r="I1" s="679"/>
      <c r="J1" s="679"/>
      <c r="K1" s="679"/>
      <c r="L1" s="679"/>
      <c r="M1" s="679"/>
      <c r="N1" s="679"/>
      <c r="O1" s="679"/>
    </row>
    <row r="2" spans="6:15" ht="19.5">
      <c r="F2" s="701" t="s">
        <v>43</v>
      </c>
      <c r="G2" s="701"/>
      <c r="H2" s="701"/>
      <c r="I2" s="701"/>
      <c r="J2" s="701"/>
      <c r="K2" s="701"/>
      <c r="L2" s="701"/>
      <c r="M2" s="701"/>
      <c r="N2" s="701"/>
      <c r="O2" s="701"/>
    </row>
    <row r="3" spans="6:15" ht="27.75" customHeight="1">
      <c r="F3" s="225"/>
      <c r="G3" s="225"/>
      <c r="H3" s="225"/>
      <c r="I3" s="702"/>
      <c r="J3" s="702"/>
      <c r="K3" s="702"/>
      <c r="L3" s="702"/>
      <c r="M3" s="702"/>
      <c r="N3" s="702"/>
      <c r="O3" s="702"/>
    </row>
    <row r="4" spans="1:15" ht="16.5" customHeight="1">
      <c r="A4" s="26"/>
      <c r="B4" s="37"/>
      <c r="C4" s="26"/>
      <c r="D4" s="26"/>
      <c r="E4" s="26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ht="16.5" customHeight="1">
      <c r="A5" s="26"/>
      <c r="B5" s="37"/>
      <c r="C5" s="26"/>
      <c r="D5" s="26"/>
      <c r="E5" s="26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ht="14.25" customHeight="1">
      <c r="A6" s="93"/>
      <c r="B6" s="93"/>
      <c r="C6" s="93"/>
      <c r="D6" s="93"/>
      <c r="E6" s="93"/>
      <c r="L6" s="229"/>
      <c r="M6" s="229"/>
      <c r="N6" s="229"/>
      <c r="O6" s="229"/>
    </row>
    <row r="7" spans="1:16" ht="15" customHeight="1">
      <c r="A7" s="104" t="s">
        <v>47</v>
      </c>
      <c r="B7" s="105"/>
      <c r="C7" s="105"/>
      <c r="D7" s="105"/>
      <c r="E7" s="105"/>
      <c r="F7" s="230"/>
      <c r="G7" s="230"/>
      <c r="H7" s="230"/>
      <c r="I7" s="231"/>
      <c r="J7" s="231"/>
      <c r="K7" s="231"/>
      <c r="L7" s="231"/>
      <c r="M7" s="231"/>
      <c r="N7" s="231"/>
      <c r="O7" s="232"/>
      <c r="P7" s="128"/>
    </row>
    <row r="8" spans="1:15" ht="24.75" customHeight="1">
      <c r="A8" s="690" t="s">
        <v>0</v>
      </c>
      <c r="B8" s="691"/>
      <c r="C8" s="478" t="s">
        <v>1</v>
      </c>
      <c r="D8" s="459" t="s">
        <v>303</v>
      </c>
      <c r="E8" s="459" t="s">
        <v>309</v>
      </c>
      <c r="F8" s="484" t="s">
        <v>317</v>
      </c>
      <c r="G8" s="482" t="s">
        <v>306</v>
      </c>
      <c r="H8" s="483" t="s">
        <v>305</v>
      </c>
      <c r="I8" s="484" t="s">
        <v>318</v>
      </c>
      <c r="J8" s="482" t="s">
        <v>306</v>
      </c>
      <c r="K8" s="483" t="s">
        <v>305</v>
      </c>
      <c r="L8" s="484" t="s">
        <v>319</v>
      </c>
      <c r="M8" s="482" t="s">
        <v>315</v>
      </c>
      <c r="N8" s="483" t="s">
        <v>316</v>
      </c>
      <c r="O8" s="484" t="s">
        <v>320</v>
      </c>
    </row>
    <row r="9" spans="1:16" s="102" customFormat="1" ht="39.75" customHeight="1">
      <c r="A9" s="322" t="s">
        <v>104</v>
      </c>
      <c r="B9" s="46" t="s">
        <v>139</v>
      </c>
      <c r="C9" s="479" t="s">
        <v>234</v>
      </c>
      <c r="D9" s="673" t="s">
        <v>460</v>
      </c>
      <c r="E9" s="642" t="s">
        <v>393</v>
      </c>
      <c r="F9" s="469" t="s">
        <v>197</v>
      </c>
      <c r="G9" s="585" t="s">
        <v>462</v>
      </c>
      <c r="H9" s="586" t="s">
        <v>461</v>
      </c>
      <c r="I9" s="473" t="s">
        <v>198</v>
      </c>
      <c r="J9" s="470" t="s">
        <v>308</v>
      </c>
      <c r="K9" s="340" t="s">
        <v>308</v>
      </c>
      <c r="L9" s="341" t="s">
        <v>308</v>
      </c>
      <c r="M9" s="476">
        <v>42849</v>
      </c>
      <c r="N9" s="461">
        <v>42857</v>
      </c>
      <c r="O9" s="341">
        <v>42858</v>
      </c>
      <c r="P9" s="178"/>
    </row>
    <row r="10" spans="1:15" ht="39.75" customHeight="1">
      <c r="A10" s="272" t="s">
        <v>107</v>
      </c>
      <c r="B10" s="273" t="s">
        <v>141</v>
      </c>
      <c r="C10" s="70" t="s">
        <v>235</v>
      </c>
      <c r="D10" s="622" t="s">
        <v>394</v>
      </c>
      <c r="E10" s="621" t="s">
        <v>395</v>
      </c>
      <c r="F10" s="331" t="s">
        <v>201</v>
      </c>
      <c r="G10" s="329">
        <v>42851</v>
      </c>
      <c r="H10" s="329">
        <v>42857</v>
      </c>
      <c r="I10" s="331" t="s">
        <v>202</v>
      </c>
      <c r="J10" s="329" t="s">
        <v>308</v>
      </c>
      <c r="K10" s="330" t="s">
        <v>308</v>
      </c>
      <c r="L10" s="312" t="s">
        <v>314</v>
      </c>
      <c r="M10" s="477" t="s">
        <v>314</v>
      </c>
      <c r="N10" s="462" t="s">
        <v>308</v>
      </c>
      <c r="O10" s="312" t="s">
        <v>314</v>
      </c>
    </row>
    <row r="11" spans="1:16" s="102" customFormat="1" ht="39.75" customHeight="1">
      <c r="A11" s="322" t="s">
        <v>104</v>
      </c>
      <c r="B11" s="46" t="s">
        <v>139</v>
      </c>
      <c r="C11" s="479" t="s">
        <v>281</v>
      </c>
      <c r="D11" s="641" t="s">
        <v>435</v>
      </c>
      <c r="E11" s="642" t="s">
        <v>395</v>
      </c>
      <c r="F11" s="469" t="s">
        <v>284</v>
      </c>
      <c r="G11" s="466" t="s">
        <v>436</v>
      </c>
      <c r="H11" s="342" t="s">
        <v>451</v>
      </c>
      <c r="I11" s="473" t="s">
        <v>285</v>
      </c>
      <c r="J11" s="470" t="s">
        <v>308</v>
      </c>
      <c r="K11" s="340" t="s">
        <v>314</v>
      </c>
      <c r="L11" s="341" t="s">
        <v>308</v>
      </c>
      <c r="M11" s="476" t="s">
        <v>314</v>
      </c>
      <c r="N11" s="461" t="s">
        <v>314</v>
      </c>
      <c r="O11" s="341" t="s">
        <v>314</v>
      </c>
      <c r="P11" s="178"/>
    </row>
    <row r="12" spans="1:15" s="63" customFormat="1" ht="39.75" customHeight="1">
      <c r="A12" s="212" t="s">
        <v>100</v>
      </c>
      <c r="B12" s="42" t="s">
        <v>140</v>
      </c>
      <c r="C12" s="480" t="s">
        <v>282</v>
      </c>
      <c r="D12" s="669" t="s">
        <v>366</v>
      </c>
      <c r="E12" s="643" t="s">
        <v>388</v>
      </c>
      <c r="F12" s="346" t="s">
        <v>250</v>
      </c>
      <c r="G12" s="467" t="s">
        <v>308</v>
      </c>
      <c r="H12" s="344" t="s">
        <v>308</v>
      </c>
      <c r="I12" s="474" t="s">
        <v>308</v>
      </c>
      <c r="J12" s="471">
        <v>42851</v>
      </c>
      <c r="K12" s="345">
        <v>42863</v>
      </c>
      <c r="L12" s="346" t="s">
        <v>285</v>
      </c>
      <c r="M12" s="467">
        <v>42851</v>
      </c>
      <c r="N12" s="344">
        <v>42863</v>
      </c>
      <c r="O12" s="346" t="s">
        <v>286</v>
      </c>
    </row>
    <row r="13" spans="1:15" ht="39.75" customHeight="1">
      <c r="A13" s="272" t="s">
        <v>107</v>
      </c>
      <c r="B13" s="273" t="s">
        <v>141</v>
      </c>
      <c r="C13" s="70" t="s">
        <v>283</v>
      </c>
      <c r="D13" s="622" t="s">
        <v>396</v>
      </c>
      <c r="E13" s="621" t="s">
        <v>397</v>
      </c>
      <c r="F13" s="331" t="s">
        <v>287</v>
      </c>
      <c r="G13" s="329">
        <v>42857</v>
      </c>
      <c r="H13" s="329">
        <v>42866</v>
      </c>
      <c r="I13" s="331" t="s">
        <v>288</v>
      </c>
      <c r="J13" s="329" t="s">
        <v>308</v>
      </c>
      <c r="K13" s="330" t="s">
        <v>314</v>
      </c>
      <c r="L13" s="312" t="s">
        <v>314</v>
      </c>
      <c r="M13" s="477" t="s">
        <v>308</v>
      </c>
      <c r="N13" s="462" t="s">
        <v>17</v>
      </c>
      <c r="O13" s="312" t="s">
        <v>17</v>
      </c>
    </row>
    <row r="14" spans="1:16" s="102" customFormat="1" ht="39.75" customHeight="1">
      <c r="A14" s="322" t="s">
        <v>104</v>
      </c>
      <c r="B14" s="46" t="s">
        <v>139</v>
      </c>
      <c r="C14" s="479" t="s">
        <v>294</v>
      </c>
      <c r="D14" s="673" t="s">
        <v>347</v>
      </c>
      <c r="E14" s="642" t="s">
        <v>398</v>
      </c>
      <c r="F14" s="469" t="s">
        <v>244</v>
      </c>
      <c r="G14" s="466" t="s">
        <v>464</v>
      </c>
      <c r="H14" s="342" t="s">
        <v>463</v>
      </c>
      <c r="I14" s="473" t="s">
        <v>243</v>
      </c>
      <c r="J14" s="470" t="s">
        <v>308</v>
      </c>
      <c r="K14" s="340" t="s">
        <v>314</v>
      </c>
      <c r="L14" s="341" t="s">
        <v>314</v>
      </c>
      <c r="M14" s="476" t="s">
        <v>314</v>
      </c>
      <c r="N14" s="461" t="s">
        <v>314</v>
      </c>
      <c r="O14" s="341" t="s">
        <v>314</v>
      </c>
      <c r="P14" s="178"/>
    </row>
    <row r="15" spans="1:15" s="63" customFormat="1" ht="39.75" customHeight="1">
      <c r="A15" s="212" t="s">
        <v>100</v>
      </c>
      <c r="B15" s="42" t="s">
        <v>140</v>
      </c>
      <c r="C15" s="481" t="s">
        <v>295</v>
      </c>
      <c r="D15" s="670" t="s">
        <v>438</v>
      </c>
      <c r="E15" s="644" t="s">
        <v>389</v>
      </c>
      <c r="F15" s="465" t="s">
        <v>296</v>
      </c>
      <c r="G15" s="468" t="s">
        <v>308</v>
      </c>
      <c r="H15" s="463" t="s">
        <v>17</v>
      </c>
      <c r="I15" s="475" t="s">
        <v>314</v>
      </c>
      <c r="J15" s="472">
        <v>42863</v>
      </c>
      <c r="K15" s="464">
        <v>42870</v>
      </c>
      <c r="L15" s="465" t="s">
        <v>243</v>
      </c>
      <c r="M15" s="468">
        <v>42863</v>
      </c>
      <c r="N15" s="463">
        <v>42870</v>
      </c>
      <c r="O15" s="465" t="s">
        <v>242</v>
      </c>
    </row>
    <row r="16" spans="1:15" s="208" customFormat="1" ht="19.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</row>
    <row r="17" spans="1:15" s="18" customFormat="1" ht="17.25" customHeight="1">
      <c r="A17" s="395"/>
      <c r="B17" s="395"/>
      <c r="C17" s="395"/>
      <c r="D17" s="395"/>
      <c r="E17" s="395"/>
      <c r="F17" s="435"/>
      <c r="G17" s="435"/>
      <c r="H17" s="435"/>
      <c r="I17" s="435"/>
      <c r="J17" s="435"/>
      <c r="K17" s="435"/>
      <c r="L17" s="435"/>
      <c r="M17" s="435"/>
      <c r="N17" s="435"/>
      <c r="O17" s="435"/>
    </row>
    <row r="18" spans="1:15" s="407" customFormat="1" ht="13.5">
      <c r="A18" s="401"/>
      <c r="B18" s="401"/>
      <c r="C18" s="401"/>
      <c r="D18" s="401"/>
      <c r="E18" s="401"/>
      <c r="F18" s="436"/>
      <c r="G18" s="436"/>
      <c r="H18" s="436"/>
      <c r="I18" s="436"/>
      <c r="J18" s="436"/>
      <c r="K18" s="436"/>
      <c r="L18" s="436"/>
      <c r="M18" s="436"/>
      <c r="N18" s="436"/>
      <c r="O18" s="436"/>
    </row>
    <row r="19" spans="1:15" s="407" customFormat="1" ht="13.5">
      <c r="A19" s="401"/>
      <c r="B19" s="401"/>
      <c r="C19" s="401"/>
      <c r="D19" s="401"/>
      <c r="E19" s="401"/>
      <c r="F19" s="436"/>
      <c r="G19" s="436"/>
      <c r="H19" s="436"/>
      <c r="I19" s="436"/>
      <c r="J19" s="436"/>
      <c r="K19" s="436"/>
      <c r="L19" s="436"/>
      <c r="M19" s="436"/>
      <c r="N19" s="436"/>
      <c r="O19" s="436"/>
    </row>
    <row r="20" spans="1:15" s="407" customFormat="1" ht="13.5">
      <c r="A20" s="401"/>
      <c r="B20" s="401"/>
      <c r="C20" s="401"/>
      <c r="D20" s="401"/>
      <c r="E20" s="401"/>
      <c r="F20" s="436"/>
      <c r="G20" s="436"/>
      <c r="H20" s="436"/>
      <c r="I20" s="436"/>
      <c r="J20" s="436"/>
      <c r="K20" s="436"/>
      <c r="L20" s="436"/>
      <c r="M20" s="436"/>
      <c r="N20" s="436"/>
      <c r="O20" s="400"/>
    </row>
    <row r="21" spans="1:15" s="407" customFormat="1" ht="13.5">
      <c r="A21" s="401"/>
      <c r="B21" s="401"/>
      <c r="C21" s="401"/>
      <c r="D21" s="401"/>
      <c r="E21" s="401"/>
      <c r="F21" s="436"/>
      <c r="G21" s="436"/>
      <c r="H21" s="436"/>
      <c r="I21" s="436"/>
      <c r="J21" s="436"/>
      <c r="K21" s="436"/>
      <c r="L21" s="436"/>
      <c r="M21" s="436"/>
      <c r="N21" s="436"/>
      <c r="O21" s="400"/>
    </row>
    <row r="22" spans="1:15" s="18" customFormat="1" ht="14.25">
      <c r="A22" s="395"/>
      <c r="B22" s="395"/>
      <c r="C22" s="395"/>
      <c r="D22" s="395"/>
      <c r="E22" s="395"/>
      <c r="F22" s="435"/>
      <c r="G22" s="435"/>
      <c r="H22" s="435"/>
      <c r="I22" s="435"/>
      <c r="J22" s="435"/>
      <c r="K22" s="435"/>
      <c r="L22" s="435"/>
      <c r="M22" s="435"/>
      <c r="N22" s="435"/>
      <c r="O22" s="435"/>
    </row>
    <row r="23" spans="1:15" s="63" customFormat="1" ht="24.75" customHeight="1">
      <c r="A23" s="693"/>
      <c r="B23" s="693"/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</row>
    <row r="24" spans="1:15" ht="15.75" customHeight="1">
      <c r="A24" s="704"/>
      <c r="B24" s="704"/>
      <c r="C24" s="704"/>
      <c r="D24" s="704"/>
      <c r="E24" s="704"/>
      <c r="F24" s="704"/>
      <c r="G24" s="704"/>
      <c r="H24" s="704"/>
      <c r="I24" s="704"/>
      <c r="J24" s="704"/>
      <c r="K24" s="704"/>
      <c r="L24" s="704"/>
      <c r="M24" s="704"/>
      <c r="N24" s="704"/>
      <c r="O24" s="704"/>
    </row>
    <row r="25" spans="1:15" ht="15.75" customHeight="1">
      <c r="A25" s="704"/>
      <c r="B25" s="704"/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704"/>
      <c r="N25" s="704"/>
      <c r="O25" s="704"/>
    </row>
    <row r="26" spans="1:15" ht="22.5" customHeight="1">
      <c r="A26" s="75"/>
      <c r="B26" s="75"/>
      <c r="C26" s="75"/>
      <c r="D26" s="75"/>
      <c r="E26" s="75"/>
      <c r="I26" s="703"/>
      <c r="J26" s="703"/>
      <c r="K26" s="703"/>
      <c r="L26" s="703"/>
      <c r="M26" s="703"/>
      <c r="N26" s="703"/>
      <c r="O26" s="703"/>
    </row>
    <row r="27" spans="1:15" ht="21" customHeight="1">
      <c r="A27" s="12"/>
      <c r="B27" s="12"/>
      <c r="C27" s="12"/>
      <c r="D27" s="12"/>
      <c r="E27" s="12"/>
      <c r="I27" s="700"/>
      <c r="J27" s="700"/>
      <c r="K27" s="700"/>
      <c r="L27" s="700"/>
      <c r="M27" s="700"/>
      <c r="N27" s="700"/>
      <c r="O27" s="700"/>
    </row>
    <row r="28" ht="14.25">
      <c r="A28" s="2"/>
    </row>
  </sheetData>
  <sheetProtection/>
  <mergeCells count="10">
    <mergeCell ref="I27:O27"/>
    <mergeCell ref="F1:O1"/>
    <mergeCell ref="A8:B8"/>
    <mergeCell ref="F2:O2"/>
    <mergeCell ref="I3:O3"/>
    <mergeCell ref="I26:O26"/>
    <mergeCell ref="A23:O23"/>
    <mergeCell ref="A24:O24"/>
    <mergeCell ref="A25:O25"/>
    <mergeCell ref="A16:O16"/>
  </mergeCells>
  <printOptions horizontalCentered="1" verticalCentered="1"/>
  <pageMargins left="0.7480314960629921" right="0.7480314960629921" top="0.984251968503937" bottom="5.905511811023622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22" customWidth="1"/>
    <col min="2" max="2" width="6.8984375" style="33" customWidth="1"/>
    <col min="3" max="3" width="9.59765625" style="20" customWidth="1"/>
    <col min="4" max="4" width="9.59765625" style="275" customWidth="1"/>
    <col min="5" max="5" width="9.59765625" style="20" customWidth="1"/>
    <col min="6" max="9" width="11.69921875" style="227" customWidth="1"/>
    <col min="10" max="10" width="9.59765625" style="226" customWidth="1"/>
    <col min="11" max="11" width="9.59765625" style="227" customWidth="1"/>
    <col min="12" max="16384" width="9" style="17" customWidth="1"/>
  </cols>
  <sheetData>
    <row r="1" spans="1:11" ht="24.75">
      <c r="A1" s="72" t="s">
        <v>109</v>
      </c>
      <c r="B1" s="72"/>
      <c r="D1" s="706" t="s">
        <v>110</v>
      </c>
      <c r="E1" s="706"/>
      <c r="F1" s="706"/>
      <c r="G1" s="706"/>
      <c r="H1" s="706"/>
      <c r="I1" s="706"/>
      <c r="J1" s="706"/>
      <c r="K1" s="706"/>
    </row>
    <row r="2" spans="4:11" ht="19.5">
      <c r="D2" s="707" t="s">
        <v>111</v>
      </c>
      <c r="E2" s="707"/>
      <c r="F2" s="707"/>
      <c r="G2" s="707"/>
      <c r="H2" s="707"/>
      <c r="I2" s="707"/>
      <c r="J2" s="707"/>
      <c r="K2" s="707"/>
    </row>
    <row r="3" spans="5:9" ht="27.75" customHeight="1">
      <c r="E3" s="71"/>
      <c r="F3" s="225" t="s">
        <v>112</v>
      </c>
      <c r="G3" s="702" t="s">
        <v>46</v>
      </c>
      <c r="H3" s="702"/>
      <c r="I3" s="702"/>
    </row>
    <row r="4" spans="1:11" s="281" customFormat="1" ht="16.5" customHeight="1">
      <c r="A4" s="276"/>
      <c r="B4" s="277"/>
      <c r="C4" s="276">
        <f>WEEKNUM(J7)</f>
        <v>40</v>
      </c>
      <c r="D4" s="278"/>
      <c r="E4" s="276"/>
      <c r="F4" s="279"/>
      <c r="G4" s="279"/>
      <c r="H4" s="279"/>
      <c r="I4" s="279"/>
      <c r="J4" s="280"/>
      <c r="K4" s="279"/>
    </row>
    <row r="5" spans="1:11" s="281" customFormat="1" ht="16.5" customHeight="1">
      <c r="A5" s="276"/>
      <c r="B5" s="277"/>
      <c r="C5" s="276"/>
      <c r="D5" s="282">
        <f>$J$7-3</f>
        <v>42636</v>
      </c>
      <c r="E5" s="282">
        <f>$J$7-1</f>
        <v>42638</v>
      </c>
      <c r="F5" s="282">
        <f>$J$7</f>
        <v>42639</v>
      </c>
      <c r="G5" s="282">
        <f>$J$7+1</f>
        <v>42640</v>
      </c>
      <c r="H5" s="282">
        <f>$J$7+1</f>
        <v>42640</v>
      </c>
      <c r="I5" s="282">
        <f>$J$7+1</f>
        <v>42640</v>
      </c>
      <c r="J5" s="282">
        <f>$J$7+3</f>
        <v>42642</v>
      </c>
      <c r="K5" s="282">
        <f>$J$7+4</f>
        <v>42643</v>
      </c>
    </row>
    <row r="6" spans="1:11" s="281" customFormat="1" ht="14.25" customHeight="1">
      <c r="A6" s="283"/>
      <c r="B6" s="283"/>
      <c r="C6" s="276"/>
      <c r="D6" s="284"/>
      <c r="E6" s="283"/>
      <c r="F6" s="282">
        <f>$J$7+1</f>
        <v>42640</v>
      </c>
      <c r="G6" s="282">
        <f>$J$7+1</f>
        <v>42640</v>
      </c>
      <c r="H6" s="282">
        <f>$J$7+1</f>
        <v>42640</v>
      </c>
      <c r="I6" s="282">
        <f>$J$7+2</f>
        <v>42641</v>
      </c>
      <c r="J6" s="285"/>
      <c r="K6" s="286"/>
    </row>
    <row r="7" spans="1:12" ht="15" customHeight="1">
      <c r="A7" s="104" t="s">
        <v>47</v>
      </c>
      <c r="B7" s="105"/>
      <c r="C7" s="105"/>
      <c r="D7" s="287"/>
      <c r="E7" s="105"/>
      <c r="F7" s="230"/>
      <c r="G7" s="231"/>
      <c r="H7" s="231"/>
      <c r="I7" s="232"/>
      <c r="J7" s="708">
        <v>42639</v>
      </c>
      <c r="K7" s="709"/>
      <c r="L7" s="128"/>
    </row>
    <row r="8" spans="1:11" ht="18" customHeight="1">
      <c r="A8" s="690" t="s">
        <v>0</v>
      </c>
      <c r="B8" s="691"/>
      <c r="C8" s="107" t="s">
        <v>1</v>
      </c>
      <c r="D8" s="288" t="s">
        <v>12</v>
      </c>
      <c r="E8" s="103" t="s">
        <v>10</v>
      </c>
      <c r="F8" s="233" t="s">
        <v>7</v>
      </c>
      <c r="G8" s="233" t="s">
        <v>2</v>
      </c>
      <c r="H8" s="234" t="s">
        <v>11</v>
      </c>
      <c r="I8" s="233" t="s">
        <v>15</v>
      </c>
      <c r="J8" s="235" t="s">
        <v>12</v>
      </c>
      <c r="K8" s="236" t="s">
        <v>10</v>
      </c>
    </row>
    <row r="9" spans="1:11" ht="12.75" customHeight="1">
      <c r="A9" s="182" t="s">
        <v>113</v>
      </c>
      <c r="B9" s="183" t="s">
        <v>114</v>
      </c>
      <c r="C9" s="184" t="s">
        <v>115</v>
      </c>
      <c r="D9" s="289" t="s">
        <v>9</v>
      </c>
      <c r="E9" s="181" t="s">
        <v>25</v>
      </c>
      <c r="F9" s="237" t="s">
        <v>37</v>
      </c>
      <c r="G9" s="237" t="s">
        <v>61</v>
      </c>
      <c r="H9" s="180" t="s">
        <v>116</v>
      </c>
      <c r="I9" s="237" t="s">
        <v>116</v>
      </c>
      <c r="J9" s="238" t="s">
        <v>49</v>
      </c>
      <c r="K9" s="239" t="s">
        <v>86</v>
      </c>
    </row>
    <row r="10" spans="1:12" s="63" customFormat="1" ht="12.75" customHeight="1">
      <c r="A10" s="94" t="s">
        <v>117</v>
      </c>
      <c r="B10" s="95" t="s">
        <v>118</v>
      </c>
      <c r="C10" s="127" t="s">
        <v>115</v>
      </c>
      <c r="D10" s="290" t="s">
        <v>116</v>
      </c>
      <c r="E10" s="44" t="s">
        <v>25</v>
      </c>
      <c r="F10" s="240" t="s">
        <v>18</v>
      </c>
      <c r="G10" s="240" t="s">
        <v>116</v>
      </c>
      <c r="H10" s="177" t="s">
        <v>61</v>
      </c>
      <c r="I10" s="240" t="s">
        <v>62</v>
      </c>
      <c r="J10" s="241" t="s">
        <v>116</v>
      </c>
      <c r="K10" s="242" t="s">
        <v>86</v>
      </c>
      <c r="L10" s="17"/>
    </row>
    <row r="11" spans="1:11" ht="12.75" customHeight="1" thickBot="1">
      <c r="A11" s="101" t="s">
        <v>119</v>
      </c>
      <c r="B11" s="109" t="s">
        <v>120</v>
      </c>
      <c r="C11" s="108" t="s">
        <v>121</v>
      </c>
      <c r="D11" s="291" t="s">
        <v>122</v>
      </c>
      <c r="E11" s="198" t="s">
        <v>80</v>
      </c>
      <c r="F11" s="243" t="s">
        <v>27</v>
      </c>
      <c r="G11" s="243" t="s">
        <v>103</v>
      </c>
      <c r="H11" s="244" t="s">
        <v>122</v>
      </c>
      <c r="I11" s="243" t="s">
        <v>122</v>
      </c>
      <c r="J11" s="245" t="s">
        <v>122</v>
      </c>
      <c r="K11" s="246" t="s">
        <v>94</v>
      </c>
    </row>
    <row r="12" spans="1:12" s="102" customFormat="1" ht="39.75" customHeight="1" thickTop="1">
      <c r="A12" s="259" t="s">
        <v>123</v>
      </c>
      <c r="B12" s="223" t="s">
        <v>124</v>
      </c>
      <c r="C12" s="292" t="str">
        <f>$C$4+204&amp;"E/W"</f>
        <v>244E/W</v>
      </c>
      <c r="D12" s="293">
        <f>$D$5</f>
        <v>42636</v>
      </c>
      <c r="E12" s="294">
        <f>$E$5-1</f>
        <v>42637</v>
      </c>
      <c r="F12" s="295" t="str">
        <f>TEXT($F$5,"m/dd")&amp;"-"&amp;TEXT($F$6,"dd")</f>
        <v>9/26-27</v>
      </c>
      <c r="G12" s="296" t="str">
        <f>TEXT($G$5,"m/dd")&amp;"-"&amp;TEXT($G$6,"dd")</f>
        <v>9/27-27</v>
      </c>
      <c r="H12" s="297"/>
      <c r="I12" s="298"/>
      <c r="J12" s="299">
        <f>$J$5</f>
        <v>42642</v>
      </c>
      <c r="K12" s="300">
        <f>$K$5</f>
        <v>42643</v>
      </c>
      <c r="L12" s="178"/>
    </row>
    <row r="13" spans="1:11" s="63" customFormat="1" ht="39.75" customHeight="1">
      <c r="A13" s="212" t="s">
        <v>125</v>
      </c>
      <c r="B13" s="42" t="s">
        <v>126</v>
      </c>
      <c r="C13" s="213" t="str">
        <f>$C$4+1599&amp;"E/W"</f>
        <v>1639E/W</v>
      </c>
      <c r="D13" s="301"/>
      <c r="E13" s="302">
        <f>$E$5-1</f>
        <v>42637</v>
      </c>
      <c r="F13" s="303" t="str">
        <f>TEXT($F$5,"m/dd")&amp;"-"&amp;TEXT($F$6-1,"dd")&amp;"                        南港C-3"</f>
        <v>9/26-26                        南港C-3</v>
      </c>
      <c r="G13" s="303"/>
      <c r="H13" s="304" t="str">
        <f>TEXT($H$5,"m/dd")&amp;"-"&amp;TEXT($H$6,"dd")</f>
        <v>9/27-27</v>
      </c>
      <c r="I13" s="305" t="str">
        <f>TEXT($I$5,"m/dd")&amp;"-"&amp;TEXT($I$6,"dd")</f>
        <v>9/27-28</v>
      </c>
      <c r="J13" s="306"/>
      <c r="K13" s="307">
        <f>$K$5</f>
        <v>42643</v>
      </c>
    </row>
    <row r="14" spans="1:11" ht="39.75" customHeight="1">
      <c r="A14" s="272" t="s">
        <v>127</v>
      </c>
      <c r="B14" s="273" t="s">
        <v>128</v>
      </c>
      <c r="C14" s="67" t="str">
        <f>$C$4+1599&amp;"E/W"</f>
        <v>1639E/W</v>
      </c>
      <c r="D14" s="308"/>
      <c r="E14" s="309">
        <f>$E$5+2</f>
        <v>42640</v>
      </c>
      <c r="F14" s="310" t="str">
        <f>TEXT($F$5+3,"m/dd")&amp;"-"&amp;TEXT($F$6+3,"dd")</f>
        <v>9/29-30</v>
      </c>
      <c r="G14" s="311" t="str">
        <f>TEXT($G$5+3,"m/dd")&amp;"-"&amp;TEXT($G$6+3,"dd")</f>
        <v>9/30-30</v>
      </c>
      <c r="H14" s="311"/>
      <c r="I14" s="312"/>
      <c r="J14" s="310"/>
      <c r="K14" s="312">
        <f>$K$5+3</f>
        <v>42646</v>
      </c>
    </row>
    <row r="15" spans="1:12" s="102" customFormat="1" ht="39.75" customHeight="1">
      <c r="A15" s="259" t="s">
        <v>129</v>
      </c>
      <c r="B15" s="223" t="s">
        <v>130</v>
      </c>
      <c r="C15" s="292" t="str">
        <f>$C$4+205&amp;"E/W"</f>
        <v>245E/W</v>
      </c>
      <c r="D15" s="293">
        <f>$D$5+7</f>
        <v>42643</v>
      </c>
      <c r="E15" s="294">
        <f>$E$5+6</f>
        <v>42644</v>
      </c>
      <c r="F15" s="295" t="str">
        <f>TEXT($F$5+7,"m/dd")&amp;"-"&amp;TEXT($F$6+7,"dd")</f>
        <v>10/03-04</v>
      </c>
      <c r="G15" s="296" t="str">
        <f>TEXT($G$5+7,"m/dd")&amp;"-"&amp;TEXT($G$6+7,"dd")</f>
        <v>10/04-04</v>
      </c>
      <c r="H15" s="297"/>
      <c r="I15" s="298"/>
      <c r="J15" s="299">
        <f>$J$5+7</f>
        <v>42649</v>
      </c>
      <c r="K15" s="300">
        <f>$K$5+7</f>
        <v>42650</v>
      </c>
      <c r="L15" s="178"/>
    </row>
    <row r="16" spans="1:11" s="63" customFormat="1" ht="39.75" customHeight="1">
      <c r="A16" s="212" t="s">
        <v>131</v>
      </c>
      <c r="B16" s="42" t="s">
        <v>126</v>
      </c>
      <c r="C16" s="213" t="str">
        <f>$C$4+1600&amp;"E/W"</f>
        <v>1640E/W</v>
      </c>
      <c r="D16" s="301"/>
      <c r="E16" s="302">
        <f>$E$5+6</f>
        <v>42644</v>
      </c>
      <c r="F16" s="303" t="str">
        <f>TEXT($F$5+7,"m/dd")&amp;"-"&amp;TEXT($F$6+6,"dd")&amp;"                        南港C-3"</f>
        <v>10/03-03                        南港C-3</v>
      </c>
      <c r="G16" s="303"/>
      <c r="H16" s="304" t="str">
        <f>TEXT($H$5+7,"m/dd")&amp;"-"&amp;TEXT($H$6+7,"dd")</f>
        <v>10/04-04</v>
      </c>
      <c r="I16" s="305" t="str">
        <f>TEXT($I$5+7,"m/dd")&amp;"-"&amp;TEXT($I$6+7,"dd")</f>
        <v>10/04-05</v>
      </c>
      <c r="J16" s="306"/>
      <c r="K16" s="307">
        <f>$K$5+7</f>
        <v>42650</v>
      </c>
    </row>
    <row r="17" spans="1:11" ht="39.75" customHeight="1">
      <c r="A17" s="272" t="s">
        <v>107</v>
      </c>
      <c r="B17" s="273" t="s">
        <v>99</v>
      </c>
      <c r="C17" s="67" t="str">
        <f>$C$4+1600&amp;"E/W"</f>
        <v>1640E/W</v>
      </c>
      <c r="D17" s="308"/>
      <c r="E17" s="309">
        <f>$E$5+9</f>
        <v>42647</v>
      </c>
      <c r="F17" s="310" t="str">
        <f>TEXT($F$5+10,"m/dd")&amp;"-"&amp;TEXT($F$6+10,"dd")</f>
        <v>10/06-07</v>
      </c>
      <c r="G17" s="311" t="str">
        <f>TEXT($G$5+10,"m/dd")&amp;"-"&amp;TEXT($G$6+10,"dd")</f>
        <v>10/07-07</v>
      </c>
      <c r="H17" s="311"/>
      <c r="I17" s="312"/>
      <c r="J17" s="310"/>
      <c r="K17" s="312">
        <f>$K$5+10</f>
        <v>42653</v>
      </c>
    </row>
    <row r="18" spans="1:12" s="102" customFormat="1" ht="39.75" customHeight="1">
      <c r="A18" s="259" t="s">
        <v>104</v>
      </c>
      <c r="B18" s="223" t="s">
        <v>97</v>
      </c>
      <c r="C18" s="292" t="str">
        <f>$C$4+206&amp;"E/W"</f>
        <v>246E/W</v>
      </c>
      <c r="D18" s="293">
        <f>$D$5+14</f>
        <v>42650</v>
      </c>
      <c r="E18" s="294">
        <f>$E$5+13</f>
        <v>42651</v>
      </c>
      <c r="F18" s="295" t="str">
        <f>TEXT($F$5+14,"m/dd")&amp;"-"&amp;TEXT($F$6+14,"dd")</f>
        <v>10/10-11</v>
      </c>
      <c r="G18" s="296" t="str">
        <f>TEXT($G$5+14,"m/dd")&amp;"-"&amp;TEXT($G$6+14,"dd")</f>
        <v>10/11-11</v>
      </c>
      <c r="H18" s="297"/>
      <c r="I18" s="298"/>
      <c r="J18" s="299">
        <f>$J$5+14</f>
        <v>42656</v>
      </c>
      <c r="K18" s="300">
        <f>$K$5+14</f>
        <v>42657</v>
      </c>
      <c r="L18" s="178"/>
    </row>
    <row r="19" spans="1:11" s="63" customFormat="1" ht="39.75" customHeight="1">
      <c r="A19" s="212" t="s">
        <v>100</v>
      </c>
      <c r="B19" s="42" t="s">
        <v>98</v>
      </c>
      <c r="C19" s="213" t="str">
        <f>$C$4+1601&amp;"E/W"</f>
        <v>1641E/W</v>
      </c>
      <c r="D19" s="301"/>
      <c r="E19" s="302">
        <f>$E$5+13</f>
        <v>42651</v>
      </c>
      <c r="F19" s="303" t="str">
        <f>TEXT($F$5+14,"m/dd")&amp;"-"&amp;TEXT($F$6+13,"dd")&amp;"                        南港C-3"</f>
        <v>10/10-10                        南港C-3</v>
      </c>
      <c r="G19" s="303"/>
      <c r="H19" s="304" t="str">
        <f>TEXT($H$5+14,"m/dd")&amp;"-"&amp;TEXT($H$6+14,"dd")</f>
        <v>10/11-11</v>
      </c>
      <c r="I19" s="305" t="str">
        <f>TEXT($I$5+14,"m/dd")&amp;"-"&amp;TEXT($I$6+14,"dd")</f>
        <v>10/11-12</v>
      </c>
      <c r="J19" s="306"/>
      <c r="K19" s="307">
        <f>$K$5+14</f>
        <v>42657</v>
      </c>
    </row>
    <row r="20" spans="1:11" ht="39.75" customHeight="1">
      <c r="A20" s="272" t="s">
        <v>107</v>
      </c>
      <c r="B20" s="273" t="s">
        <v>99</v>
      </c>
      <c r="C20" s="67" t="str">
        <f>$C$4+1601&amp;"E/W"</f>
        <v>1641E/W</v>
      </c>
      <c r="D20" s="308"/>
      <c r="E20" s="309">
        <f>$E$5+16</f>
        <v>42654</v>
      </c>
      <c r="F20" s="310" t="str">
        <f>TEXT($F$5+17,"m/dd")&amp;"-"&amp;TEXT($F$6+17,"dd")</f>
        <v>10/13-14</v>
      </c>
      <c r="G20" s="311" t="str">
        <f>TEXT($G$5+17,"m/dd")&amp;"-"&amp;TEXT($G$6+17,"dd")</f>
        <v>10/14-14</v>
      </c>
      <c r="H20" s="311"/>
      <c r="I20" s="312"/>
      <c r="J20" s="310"/>
      <c r="K20" s="312">
        <f>$K$5+17</f>
        <v>42660</v>
      </c>
    </row>
    <row r="21" spans="1:12" s="102" customFormat="1" ht="39.75" customHeight="1">
      <c r="A21" s="322" t="s">
        <v>104</v>
      </c>
      <c r="B21" s="46" t="s">
        <v>97</v>
      </c>
      <c r="C21" s="292" t="str">
        <f>$C$4+207&amp;"E/W"</f>
        <v>247E/W</v>
      </c>
      <c r="D21" s="293">
        <f>$D$5+21</f>
        <v>42657</v>
      </c>
      <c r="E21" s="294">
        <f>$E$5+20</f>
        <v>42658</v>
      </c>
      <c r="F21" s="295" t="str">
        <f>TEXT($F$5+21,"m/dd")&amp;"-"&amp;TEXT($F$6+21,"dd")</f>
        <v>10/17-18</v>
      </c>
      <c r="G21" s="296" t="str">
        <f>TEXT($G$5+21,"m/dd")&amp;"-"&amp;TEXT($G$6+21,"dd")</f>
        <v>10/18-18</v>
      </c>
      <c r="H21" s="297"/>
      <c r="I21" s="328" t="s">
        <v>138</v>
      </c>
      <c r="J21" s="326">
        <v>42657</v>
      </c>
      <c r="K21" s="327">
        <v>42658</v>
      </c>
      <c r="L21" s="178"/>
    </row>
    <row r="22" spans="1:11" s="63" customFormat="1" ht="39.75" customHeight="1">
      <c r="A22" s="319" t="s">
        <v>100</v>
      </c>
      <c r="B22" s="320" t="s">
        <v>98</v>
      </c>
      <c r="C22" s="321" t="str">
        <f>$C$4+1602&amp;"E/W"</f>
        <v>1642E/W</v>
      </c>
      <c r="D22" s="710" t="s">
        <v>132</v>
      </c>
      <c r="E22" s="711"/>
      <c r="F22" s="711"/>
      <c r="G22" s="711"/>
      <c r="H22" s="711"/>
      <c r="I22" s="711"/>
      <c r="J22" s="711"/>
      <c r="K22" s="712"/>
    </row>
    <row r="23" spans="1:11" ht="39.75" customHeight="1">
      <c r="A23" s="323" t="s">
        <v>107</v>
      </c>
      <c r="B23" s="324" t="s">
        <v>99</v>
      </c>
      <c r="C23" s="325" t="str">
        <f>$C$4+1602&amp;"E/W"</f>
        <v>1642E/W</v>
      </c>
      <c r="D23" s="308"/>
      <c r="E23" s="309">
        <f>$E$5+23</f>
        <v>42661</v>
      </c>
      <c r="F23" s="310" t="str">
        <f>TEXT($F$5+24,"m/dd")&amp;"-"&amp;TEXT($F$6+24,"dd")</f>
        <v>10/20-21</v>
      </c>
      <c r="G23" s="311" t="str">
        <f>TEXT($G$5+24,"m/dd")&amp;"-"&amp;TEXT($G$6+24,"dd")</f>
        <v>10/21-21</v>
      </c>
      <c r="H23" s="311"/>
      <c r="I23" s="312"/>
      <c r="J23" s="310"/>
      <c r="K23" s="312">
        <f>$K$5+24</f>
        <v>42667</v>
      </c>
    </row>
    <row r="24" spans="1:12" s="102" customFormat="1" ht="39.75" customHeight="1">
      <c r="A24" s="259" t="s">
        <v>104</v>
      </c>
      <c r="B24" s="223" t="s">
        <v>97</v>
      </c>
      <c r="C24" s="292" t="str">
        <f>$C$4+208&amp;"E/W"</f>
        <v>248E/W</v>
      </c>
      <c r="D24" s="293">
        <f>$D$5+28</f>
        <v>42664</v>
      </c>
      <c r="E24" s="294">
        <f>$E$5+27</f>
        <v>42665</v>
      </c>
      <c r="F24" s="295" t="str">
        <f>TEXT($F$5+28,"m/dd")&amp;"-"&amp;TEXT($F$6+28,"dd")</f>
        <v>10/24-25</v>
      </c>
      <c r="G24" s="296" t="str">
        <f>TEXT($G$5+28,"m/dd")&amp;"-"&amp;TEXT($G$6+28,"dd")</f>
        <v>10/25-25</v>
      </c>
      <c r="H24" s="297"/>
      <c r="I24" s="298"/>
      <c r="J24" s="299">
        <f>$J$5+28</f>
        <v>42670</v>
      </c>
      <c r="K24" s="300">
        <f>$K$5+28</f>
        <v>42671</v>
      </c>
      <c r="L24" s="178"/>
    </row>
    <row r="25" spans="1:11" s="63" customFormat="1" ht="39.75" customHeight="1">
      <c r="A25" s="212" t="s">
        <v>100</v>
      </c>
      <c r="B25" s="42" t="s">
        <v>98</v>
      </c>
      <c r="C25" s="213" t="str">
        <f>$C$4+1603&amp;"E/W"</f>
        <v>1643E/W</v>
      </c>
      <c r="D25" s="301"/>
      <c r="E25" s="302">
        <f>$E$5+27</f>
        <v>42665</v>
      </c>
      <c r="F25" s="303" t="str">
        <f>TEXT($F$5+28,"m/dd")&amp;"-"&amp;TEXT($F$6+27,"dd")&amp;"                        南港C-3"</f>
        <v>10/24-24                        南港C-3</v>
      </c>
      <c r="G25" s="303"/>
      <c r="H25" s="304" t="str">
        <f>TEXT($H$5+28,"m/dd")&amp;"-"&amp;TEXT($H$6+28,"dd")</f>
        <v>10/25-25</v>
      </c>
      <c r="I25" s="305" t="str">
        <f>TEXT($I$5+28,"m/dd")&amp;"-"&amp;TEXT($I$6+28,"dd")</f>
        <v>10/25-26</v>
      </c>
      <c r="J25" s="306"/>
      <c r="K25" s="307">
        <f>$K$5+28</f>
        <v>42671</v>
      </c>
    </row>
    <row r="26" spans="1:11" ht="39.75" customHeight="1">
      <c r="A26" s="272" t="s">
        <v>107</v>
      </c>
      <c r="B26" s="273" t="s">
        <v>99</v>
      </c>
      <c r="C26" s="67" t="str">
        <f>$C$4+1603&amp;"E/W"</f>
        <v>1643E/W</v>
      </c>
      <c r="D26" s="308"/>
      <c r="E26" s="309">
        <f>$E$5+30</f>
        <v>42668</v>
      </c>
      <c r="F26" s="310" t="str">
        <f>TEXT($F$5+31,"m/dd")&amp;"-"&amp;TEXT($F$6+31,"dd")</f>
        <v>10/27-28</v>
      </c>
      <c r="G26" s="311" t="str">
        <f>TEXT($G$5+31,"m/dd")&amp;"-"&amp;TEXT($G$6+31,"dd")</f>
        <v>10/28-28</v>
      </c>
      <c r="H26" s="311"/>
      <c r="I26" s="312"/>
      <c r="J26" s="310"/>
      <c r="K26" s="312">
        <f>$K$5+31</f>
        <v>42674</v>
      </c>
    </row>
    <row r="27" spans="1:11" s="208" customFormat="1" ht="19.5" customHeight="1">
      <c r="A27" s="705" t="s">
        <v>93</v>
      </c>
      <c r="B27" s="705"/>
      <c r="C27" s="705"/>
      <c r="D27" s="705"/>
      <c r="E27" s="705"/>
      <c r="F27" s="705"/>
      <c r="G27" s="705"/>
      <c r="H27" s="705"/>
      <c r="I27" s="705"/>
      <c r="J27" s="705"/>
      <c r="K27" s="705"/>
    </row>
    <row r="28" spans="1:11" ht="17.25" customHeight="1">
      <c r="A28" s="68"/>
      <c r="B28" s="68"/>
      <c r="C28" s="68"/>
      <c r="D28" s="313"/>
      <c r="E28" s="68"/>
      <c r="F28" s="247"/>
      <c r="G28" s="247"/>
      <c r="H28" s="247"/>
      <c r="I28" s="247"/>
      <c r="J28" s="247"/>
      <c r="K28" s="248"/>
    </row>
    <row r="29" spans="1:11" s="118" customFormat="1" ht="14.25" thickBot="1">
      <c r="A29" s="136" t="s">
        <v>50</v>
      </c>
      <c r="B29" s="137" t="s">
        <v>51</v>
      </c>
      <c r="C29" s="138"/>
      <c r="D29" s="314" t="s">
        <v>52</v>
      </c>
      <c r="E29" s="137" t="s">
        <v>53</v>
      </c>
      <c r="F29" s="249"/>
      <c r="G29" s="249"/>
      <c r="H29" s="249"/>
      <c r="I29" s="249"/>
      <c r="J29" s="249"/>
      <c r="K29" s="250"/>
    </row>
    <row r="30" spans="1:11" s="118" customFormat="1" ht="14.25" thickTop="1">
      <c r="A30" s="139" t="s">
        <v>54</v>
      </c>
      <c r="B30" s="135" t="s">
        <v>101</v>
      </c>
      <c r="C30" s="140"/>
      <c r="D30" s="315" t="s">
        <v>55</v>
      </c>
      <c r="E30" s="135" t="s">
        <v>56</v>
      </c>
      <c r="F30" s="251"/>
      <c r="G30" s="251"/>
      <c r="H30" s="251"/>
      <c r="I30" s="252"/>
      <c r="J30" s="253" t="s">
        <v>65</v>
      </c>
      <c r="K30" s="252"/>
    </row>
    <row r="31" spans="1:11" s="118" customFormat="1" ht="13.5">
      <c r="A31" s="141"/>
      <c r="B31" s="142" t="s">
        <v>102</v>
      </c>
      <c r="C31" s="143"/>
      <c r="D31" s="316" t="s">
        <v>89</v>
      </c>
      <c r="E31" s="142" t="s">
        <v>90</v>
      </c>
      <c r="F31" s="254"/>
      <c r="G31" s="254"/>
      <c r="H31" s="254"/>
      <c r="I31" s="255"/>
      <c r="J31" s="256" t="s">
        <v>66</v>
      </c>
      <c r="K31" s="255"/>
    </row>
    <row r="32" spans="1:11" s="118" customFormat="1" ht="13.5">
      <c r="A32" s="144" t="s">
        <v>57</v>
      </c>
      <c r="B32" s="142" t="s">
        <v>101</v>
      </c>
      <c r="C32" s="143"/>
      <c r="D32" s="316" t="s">
        <v>58</v>
      </c>
      <c r="E32" s="142" t="s">
        <v>59</v>
      </c>
      <c r="F32" s="254"/>
      <c r="G32" s="254"/>
      <c r="H32" s="254"/>
      <c r="I32" s="255"/>
      <c r="J32" s="256" t="s">
        <v>64</v>
      </c>
      <c r="K32" s="255"/>
    </row>
    <row r="33" spans="1:10" ht="14.25">
      <c r="A33" s="68"/>
      <c r="B33" s="68"/>
      <c r="C33" s="68"/>
      <c r="D33" s="313"/>
      <c r="E33" s="68"/>
      <c r="F33" s="247"/>
      <c r="G33" s="247"/>
      <c r="H33" s="247"/>
      <c r="I33" s="247"/>
      <c r="J33" s="247"/>
    </row>
    <row r="34" spans="1:11" s="63" customFormat="1" ht="24.75" customHeight="1">
      <c r="A34" s="693" t="s">
        <v>13</v>
      </c>
      <c r="B34" s="693"/>
      <c r="C34" s="693"/>
      <c r="D34" s="693"/>
      <c r="E34" s="693"/>
      <c r="F34" s="693"/>
      <c r="G34" s="693"/>
      <c r="H34" s="693"/>
      <c r="I34" s="693"/>
      <c r="J34" s="693"/>
      <c r="K34" s="693"/>
    </row>
    <row r="35" spans="1:11" ht="15.75" customHeight="1">
      <c r="A35" s="704" t="s">
        <v>14</v>
      </c>
      <c r="B35" s="704"/>
      <c r="C35" s="704"/>
      <c r="D35" s="704"/>
      <c r="E35" s="704"/>
      <c r="F35" s="704"/>
      <c r="G35" s="704"/>
      <c r="H35" s="704"/>
      <c r="I35" s="704"/>
      <c r="J35" s="704"/>
      <c r="K35" s="704"/>
    </row>
    <row r="36" spans="1:11" ht="15.75" customHeight="1">
      <c r="A36" s="704" t="s">
        <v>16</v>
      </c>
      <c r="B36" s="704"/>
      <c r="C36" s="704"/>
      <c r="D36" s="704"/>
      <c r="E36" s="704"/>
      <c r="F36" s="704"/>
      <c r="G36" s="704"/>
      <c r="H36" s="704"/>
      <c r="I36" s="704"/>
      <c r="J36" s="704"/>
      <c r="K36" s="704"/>
    </row>
    <row r="37" spans="1:11" ht="56.25" customHeight="1">
      <c r="A37" s="713" t="s">
        <v>26</v>
      </c>
      <c r="B37" s="713"/>
      <c r="C37" s="713"/>
      <c r="D37" s="713"/>
      <c r="E37" s="713"/>
      <c r="G37" s="714" t="s">
        <v>36</v>
      </c>
      <c r="H37" s="714"/>
      <c r="I37" s="714"/>
      <c r="J37" s="714"/>
      <c r="K37" s="714"/>
    </row>
    <row r="38" spans="1:11" ht="36" customHeight="1">
      <c r="A38" s="715" t="s">
        <v>24</v>
      </c>
      <c r="B38" s="715"/>
      <c r="C38" s="715"/>
      <c r="D38" s="715"/>
      <c r="E38" s="715"/>
      <c r="G38" s="716" t="s">
        <v>63</v>
      </c>
      <c r="H38" s="716"/>
      <c r="I38" s="716"/>
      <c r="J38" s="716"/>
      <c r="K38" s="716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N41"/>
  <sheetViews>
    <sheetView tabSelected="1" zoomScale="80" zoomScaleNormal="80" workbookViewId="0" topLeftCell="D1">
      <selection activeCell="J22" sqref="J22"/>
    </sheetView>
  </sheetViews>
  <sheetFormatPr defaultColWidth="8.796875" defaultRowHeight="14.25"/>
  <cols>
    <col min="1" max="1" width="26.5" style="28" customWidth="1"/>
    <col min="2" max="2" width="6.59765625" style="58" customWidth="1"/>
    <col min="3" max="5" width="14.59765625" style="29" customWidth="1"/>
    <col min="6" max="12" width="15.59765625" style="29" customWidth="1"/>
    <col min="13" max="13" width="5.5" style="174" customWidth="1"/>
    <col min="14" max="14" width="7.09765625" style="29" customWidth="1"/>
    <col min="15" max="16384" width="9" style="32" customWidth="1"/>
  </cols>
  <sheetData>
    <row r="1" spans="1:14" ht="24" customHeight="1">
      <c r="A1" s="49"/>
      <c r="B1" s="90"/>
      <c r="C1" s="679" t="s">
        <v>60</v>
      </c>
      <c r="D1" s="679"/>
      <c r="E1" s="679"/>
      <c r="F1" s="679"/>
      <c r="G1" s="679"/>
      <c r="H1" s="679"/>
      <c r="I1" s="679"/>
      <c r="J1" s="679"/>
      <c r="K1" s="679"/>
      <c r="L1" s="679"/>
      <c r="M1" s="166"/>
      <c r="N1" s="49"/>
    </row>
    <row r="2" spans="1:14" ht="24" customHeight="1">
      <c r="A2" s="88" t="s">
        <v>34</v>
      </c>
      <c r="B2" s="91"/>
      <c r="C2" s="701" t="s">
        <v>43</v>
      </c>
      <c r="D2" s="701"/>
      <c r="E2" s="701"/>
      <c r="F2" s="701"/>
      <c r="G2" s="701"/>
      <c r="H2" s="701"/>
      <c r="I2" s="701"/>
      <c r="J2" s="701"/>
      <c r="K2" s="701"/>
      <c r="L2" s="701"/>
      <c r="M2" s="167"/>
      <c r="N2" s="28"/>
    </row>
    <row r="3" spans="1:14" ht="17.25" customHeight="1">
      <c r="A3" s="31"/>
      <c r="B3" s="31"/>
      <c r="C3" s="31"/>
      <c r="D3" s="31"/>
      <c r="E3" s="31"/>
      <c r="F3" s="4"/>
      <c r="G3" s="4"/>
      <c r="H3" s="4"/>
      <c r="I3" s="120"/>
      <c r="J3" s="120"/>
      <c r="K3" s="120"/>
      <c r="L3" s="120"/>
      <c r="M3" s="168"/>
      <c r="N3" s="28"/>
    </row>
    <row r="4" spans="1:14" ht="18.75" customHeight="1">
      <c r="A4" s="32"/>
      <c r="B4" s="50"/>
      <c r="C4" s="32"/>
      <c r="D4" s="32"/>
      <c r="E4" s="32"/>
      <c r="I4" s="51"/>
      <c r="J4" s="51"/>
      <c r="K4" s="51"/>
      <c r="L4" s="31"/>
      <c r="M4" s="169"/>
      <c r="N4" s="32"/>
    </row>
    <row r="5" spans="1:14" ht="12.75" customHeight="1">
      <c r="A5" s="79" t="s">
        <v>40</v>
      </c>
      <c r="B5" s="53"/>
      <c r="F5" s="28"/>
      <c r="G5" s="28"/>
      <c r="H5" s="28"/>
      <c r="I5" s="28"/>
      <c r="J5" s="28"/>
      <c r="K5" s="28"/>
      <c r="L5" s="28"/>
      <c r="M5" s="170"/>
      <c r="N5" s="28"/>
    </row>
    <row r="6" spans="1:14" s="48" customFormat="1" ht="27.75" customHeight="1">
      <c r="A6" s="717" t="s">
        <v>21</v>
      </c>
      <c r="B6" s="718"/>
      <c r="C6" s="494" t="s">
        <v>22</v>
      </c>
      <c r="D6" s="504" t="s">
        <v>321</v>
      </c>
      <c r="E6" s="504" t="s">
        <v>322</v>
      </c>
      <c r="F6" s="458" t="s">
        <v>326</v>
      </c>
      <c r="G6" s="459" t="s">
        <v>323</v>
      </c>
      <c r="H6" s="459" t="s">
        <v>322</v>
      </c>
      <c r="I6" s="458" t="s">
        <v>327</v>
      </c>
      <c r="J6" s="459" t="s">
        <v>324</v>
      </c>
      <c r="K6" s="460" t="s">
        <v>325</v>
      </c>
      <c r="L6" s="458" t="s">
        <v>328</v>
      </c>
      <c r="M6" s="171"/>
      <c r="N6" s="47"/>
    </row>
    <row r="7" spans="1:14" s="55" customFormat="1" ht="39.75" customHeight="1">
      <c r="A7" s="657" t="s">
        <v>232</v>
      </c>
      <c r="B7" s="658" t="s">
        <v>81</v>
      </c>
      <c r="C7" s="659" t="s">
        <v>233</v>
      </c>
      <c r="D7" s="660" t="s">
        <v>17</v>
      </c>
      <c r="E7" s="661" t="s">
        <v>17</v>
      </c>
      <c r="F7" s="662" t="s">
        <v>17</v>
      </c>
      <c r="G7" s="663" t="s">
        <v>359</v>
      </c>
      <c r="H7" s="663" t="s">
        <v>347</v>
      </c>
      <c r="I7" s="662" t="s">
        <v>208</v>
      </c>
      <c r="J7" s="661" t="s">
        <v>359</v>
      </c>
      <c r="K7" s="664" t="s">
        <v>347</v>
      </c>
      <c r="L7" s="665" t="s">
        <v>184</v>
      </c>
      <c r="M7" s="165"/>
      <c r="N7" s="57"/>
    </row>
    <row r="8" spans="1:14" s="55" customFormat="1" ht="39.75" customHeight="1">
      <c r="A8" s="80" t="s">
        <v>143</v>
      </c>
      <c r="B8" s="45" t="s">
        <v>158</v>
      </c>
      <c r="C8" s="495" t="s">
        <v>385</v>
      </c>
      <c r="D8" s="485" t="s">
        <v>17</v>
      </c>
      <c r="E8" s="157" t="s">
        <v>17</v>
      </c>
      <c r="F8" s="81" t="s">
        <v>17</v>
      </c>
      <c r="G8" s="164" t="s">
        <v>386</v>
      </c>
      <c r="H8" s="164" t="s">
        <v>387</v>
      </c>
      <c r="I8" s="133" t="s">
        <v>196</v>
      </c>
      <c r="J8" s="500" t="s">
        <v>472</v>
      </c>
      <c r="K8" s="490" t="s">
        <v>374</v>
      </c>
      <c r="L8" s="133" t="s">
        <v>196</v>
      </c>
      <c r="M8" s="165"/>
      <c r="N8" s="57"/>
    </row>
    <row r="9" spans="1:14" s="56" customFormat="1" ht="39.75" customHeight="1">
      <c r="A9" s="261" t="s">
        <v>133</v>
      </c>
      <c r="B9" s="45" t="s">
        <v>78</v>
      </c>
      <c r="C9" s="81" t="s">
        <v>222</v>
      </c>
      <c r="D9" s="164" t="s">
        <v>308</v>
      </c>
      <c r="E9" s="82" t="s">
        <v>308</v>
      </c>
      <c r="F9" s="133" t="s">
        <v>17</v>
      </c>
      <c r="G9" s="487" t="s">
        <v>378</v>
      </c>
      <c r="H9" s="487" t="s">
        <v>374</v>
      </c>
      <c r="I9" s="133" t="s">
        <v>200</v>
      </c>
      <c r="J9" s="500" t="s">
        <v>359</v>
      </c>
      <c r="K9" s="490" t="s">
        <v>347</v>
      </c>
      <c r="L9" s="81" t="s">
        <v>183</v>
      </c>
      <c r="M9" s="172"/>
      <c r="N9" s="59"/>
    </row>
    <row r="10" spans="1:14" s="55" customFormat="1" ht="39.75" customHeight="1">
      <c r="A10" s="80" t="s">
        <v>473</v>
      </c>
      <c r="B10" s="46" t="s">
        <v>30</v>
      </c>
      <c r="C10" s="495" t="s">
        <v>256</v>
      </c>
      <c r="D10" s="485" t="s">
        <v>365</v>
      </c>
      <c r="E10" s="157" t="s">
        <v>355</v>
      </c>
      <c r="F10" s="60" t="s">
        <v>185</v>
      </c>
      <c r="G10" s="488" t="s">
        <v>366</v>
      </c>
      <c r="H10" s="488" t="s">
        <v>347</v>
      </c>
      <c r="I10" s="60" t="s">
        <v>210</v>
      </c>
      <c r="J10" s="501" t="s">
        <v>359</v>
      </c>
      <c r="K10" s="491" t="s">
        <v>347</v>
      </c>
      <c r="L10" s="334" t="s">
        <v>177</v>
      </c>
      <c r="M10" s="165"/>
      <c r="N10" s="57"/>
    </row>
    <row r="11" spans="1:14" s="151" customFormat="1" ht="39.75" customHeight="1">
      <c r="A11" s="677" t="s">
        <v>136</v>
      </c>
      <c r="B11" s="320" t="s">
        <v>88</v>
      </c>
      <c r="C11" s="678" t="s">
        <v>223</v>
      </c>
      <c r="D11" s="722" t="s">
        <v>437</v>
      </c>
      <c r="E11" s="720"/>
      <c r="F11" s="720"/>
      <c r="G11" s="720"/>
      <c r="H11" s="720"/>
      <c r="I11" s="720"/>
      <c r="J11" s="720"/>
      <c r="K11" s="720"/>
      <c r="L11" s="721"/>
      <c r="M11" s="172"/>
      <c r="N11" s="106"/>
    </row>
    <row r="12" spans="1:14" s="55" customFormat="1" ht="39.75" customHeight="1">
      <c r="A12" s="80" t="s">
        <v>165</v>
      </c>
      <c r="B12" s="46" t="s">
        <v>79</v>
      </c>
      <c r="C12" s="495" t="s">
        <v>224</v>
      </c>
      <c r="D12" s="485" t="s">
        <v>314</v>
      </c>
      <c r="E12" s="157" t="s">
        <v>314</v>
      </c>
      <c r="F12" s="60" t="s">
        <v>314</v>
      </c>
      <c r="G12" s="488" t="s">
        <v>359</v>
      </c>
      <c r="H12" s="488" t="s">
        <v>347</v>
      </c>
      <c r="I12" s="60" t="s">
        <v>176</v>
      </c>
      <c r="J12" s="501" t="s">
        <v>442</v>
      </c>
      <c r="K12" s="491" t="s">
        <v>443</v>
      </c>
      <c r="L12" s="60" t="s">
        <v>185</v>
      </c>
      <c r="M12" s="165"/>
      <c r="N12" s="57"/>
    </row>
    <row r="13" spans="1:14" s="151" customFormat="1" ht="39.75" customHeight="1">
      <c r="A13" s="657" t="s">
        <v>178</v>
      </c>
      <c r="B13" s="658" t="s">
        <v>82</v>
      </c>
      <c r="C13" s="659" t="s">
        <v>225</v>
      </c>
      <c r="D13" s="719" t="s">
        <v>437</v>
      </c>
      <c r="E13" s="720"/>
      <c r="F13" s="720"/>
      <c r="G13" s="720"/>
      <c r="H13" s="720"/>
      <c r="I13" s="720"/>
      <c r="J13" s="720"/>
      <c r="K13" s="720"/>
      <c r="L13" s="721"/>
      <c r="M13" s="172"/>
      <c r="N13" s="106"/>
    </row>
    <row r="14" spans="1:14" s="78" customFormat="1" ht="39.75" customHeight="1">
      <c r="A14" s="126" t="s">
        <v>134</v>
      </c>
      <c r="B14" s="42" t="s">
        <v>83</v>
      </c>
      <c r="C14" s="496" t="s">
        <v>223</v>
      </c>
      <c r="D14" s="185" t="s">
        <v>314</v>
      </c>
      <c r="E14" s="498" t="s">
        <v>314</v>
      </c>
      <c r="F14" s="343" t="s">
        <v>17</v>
      </c>
      <c r="G14" s="73" t="s">
        <v>359</v>
      </c>
      <c r="H14" s="73" t="s">
        <v>347</v>
      </c>
      <c r="I14" s="343" t="s">
        <v>226</v>
      </c>
      <c r="J14" s="502" t="s">
        <v>359</v>
      </c>
      <c r="K14" s="492" t="s">
        <v>347</v>
      </c>
      <c r="L14" s="343" t="s">
        <v>227</v>
      </c>
      <c r="M14" s="165"/>
      <c r="N14" s="76"/>
    </row>
    <row r="15" spans="1:14" s="55" customFormat="1" ht="39.75" customHeight="1">
      <c r="A15" s="271" t="s">
        <v>173</v>
      </c>
      <c r="B15" s="260" t="s">
        <v>84</v>
      </c>
      <c r="C15" s="497" t="s">
        <v>223</v>
      </c>
      <c r="D15" s="486" t="s">
        <v>367</v>
      </c>
      <c r="E15" s="499" t="s">
        <v>355</v>
      </c>
      <c r="F15" s="134" t="s">
        <v>226</v>
      </c>
      <c r="G15" s="489" t="s">
        <v>308</v>
      </c>
      <c r="H15" s="489" t="s">
        <v>308</v>
      </c>
      <c r="I15" s="134" t="s">
        <v>17</v>
      </c>
      <c r="J15" s="503" t="s">
        <v>314</v>
      </c>
      <c r="K15" s="493" t="s">
        <v>329</v>
      </c>
      <c r="L15" s="134" t="s">
        <v>17</v>
      </c>
      <c r="M15" s="165"/>
      <c r="N15" s="57"/>
    </row>
    <row r="16" spans="1:14" s="55" customFormat="1" ht="39.75" customHeight="1">
      <c r="A16" s="80" t="s">
        <v>476</v>
      </c>
      <c r="B16" s="45" t="s">
        <v>180</v>
      </c>
      <c r="C16" s="495" t="s">
        <v>249</v>
      </c>
      <c r="D16" s="485" t="s">
        <v>314</v>
      </c>
      <c r="E16" s="157" t="s">
        <v>314</v>
      </c>
      <c r="F16" s="81" t="s">
        <v>17</v>
      </c>
      <c r="G16" s="164" t="s">
        <v>479</v>
      </c>
      <c r="H16" s="164" t="s">
        <v>347</v>
      </c>
      <c r="I16" s="81" t="s">
        <v>250</v>
      </c>
      <c r="J16" s="157" t="s">
        <v>354</v>
      </c>
      <c r="K16" s="675" t="s">
        <v>347</v>
      </c>
      <c r="L16" s="676" t="s">
        <v>241</v>
      </c>
      <c r="M16" s="57"/>
      <c r="N16" s="57"/>
    </row>
    <row r="17" spans="1:14" s="55" customFormat="1" ht="39.75" customHeight="1">
      <c r="A17" s="80" t="s">
        <v>251</v>
      </c>
      <c r="B17" s="45" t="s">
        <v>158</v>
      </c>
      <c r="C17" s="495" t="s">
        <v>252</v>
      </c>
      <c r="D17" s="485" t="s">
        <v>308</v>
      </c>
      <c r="E17" s="157" t="s">
        <v>308</v>
      </c>
      <c r="F17" s="81" t="s">
        <v>157</v>
      </c>
      <c r="G17" s="164" t="s">
        <v>379</v>
      </c>
      <c r="H17" s="164" t="s">
        <v>363</v>
      </c>
      <c r="I17" s="133" t="s">
        <v>240</v>
      </c>
      <c r="J17" s="500" t="s">
        <v>457</v>
      </c>
      <c r="K17" s="490" t="s">
        <v>363</v>
      </c>
      <c r="L17" s="133" t="s">
        <v>240</v>
      </c>
      <c r="M17" s="165"/>
      <c r="N17" s="57"/>
    </row>
    <row r="18" spans="1:14" s="55" customFormat="1" ht="39.75" customHeight="1">
      <c r="A18" s="657" t="s">
        <v>232</v>
      </c>
      <c r="B18" s="658" t="s">
        <v>159</v>
      </c>
      <c r="C18" s="659" t="s">
        <v>253</v>
      </c>
      <c r="D18" s="719" t="s">
        <v>437</v>
      </c>
      <c r="E18" s="720"/>
      <c r="F18" s="720"/>
      <c r="G18" s="720"/>
      <c r="H18" s="720"/>
      <c r="I18" s="720"/>
      <c r="J18" s="720"/>
      <c r="K18" s="720"/>
      <c r="L18" s="721"/>
      <c r="M18" s="165"/>
      <c r="N18" s="57"/>
    </row>
    <row r="19" spans="1:14" s="56" customFormat="1" ht="39.75" customHeight="1">
      <c r="A19" s="261" t="s">
        <v>133</v>
      </c>
      <c r="B19" s="45" t="s">
        <v>78</v>
      </c>
      <c r="C19" s="81" t="s">
        <v>254</v>
      </c>
      <c r="D19" s="164" t="s">
        <v>314</v>
      </c>
      <c r="E19" s="82" t="s">
        <v>308</v>
      </c>
      <c r="F19" s="133" t="s">
        <v>17</v>
      </c>
      <c r="G19" s="487" t="s">
        <v>346</v>
      </c>
      <c r="H19" s="487" t="s">
        <v>363</v>
      </c>
      <c r="I19" s="133" t="s">
        <v>237</v>
      </c>
      <c r="J19" s="500" t="s">
        <v>459</v>
      </c>
      <c r="K19" s="490" t="s">
        <v>458</v>
      </c>
      <c r="L19" s="81" t="s">
        <v>255</v>
      </c>
      <c r="M19" s="172"/>
      <c r="N19" s="59"/>
    </row>
    <row r="20" spans="1:14" s="55" customFormat="1" ht="39.75" customHeight="1">
      <c r="A20" s="80" t="s">
        <v>474</v>
      </c>
      <c r="B20" s="46" t="s">
        <v>160</v>
      </c>
      <c r="C20" s="495" t="s">
        <v>475</v>
      </c>
      <c r="D20" s="485" t="s">
        <v>370</v>
      </c>
      <c r="E20" s="157" t="s">
        <v>371</v>
      </c>
      <c r="F20" s="60" t="s">
        <v>195</v>
      </c>
      <c r="G20" s="488" t="s">
        <v>380</v>
      </c>
      <c r="H20" s="488" t="s">
        <v>349</v>
      </c>
      <c r="I20" s="60" t="s">
        <v>257</v>
      </c>
      <c r="J20" s="501" t="s">
        <v>347</v>
      </c>
      <c r="K20" s="491" t="s">
        <v>349</v>
      </c>
      <c r="L20" s="334" t="s">
        <v>188</v>
      </c>
      <c r="M20" s="165"/>
      <c r="N20" s="57"/>
    </row>
    <row r="21" spans="1:14" s="151" customFormat="1" ht="39.75" customHeight="1">
      <c r="A21" s="126" t="s">
        <v>136</v>
      </c>
      <c r="B21" s="42" t="s">
        <v>88</v>
      </c>
      <c r="C21" s="496" t="s">
        <v>258</v>
      </c>
      <c r="D21" s="185" t="s">
        <v>17</v>
      </c>
      <c r="E21" s="498" t="s">
        <v>308</v>
      </c>
      <c r="F21" s="343" t="s">
        <v>17</v>
      </c>
      <c r="G21" s="73" t="s">
        <v>346</v>
      </c>
      <c r="H21" s="73" t="s">
        <v>375</v>
      </c>
      <c r="I21" s="343" t="s">
        <v>193</v>
      </c>
      <c r="J21" s="502" t="s">
        <v>346</v>
      </c>
      <c r="K21" s="492" t="s">
        <v>429</v>
      </c>
      <c r="L21" s="274" t="s">
        <v>238</v>
      </c>
      <c r="M21" s="172"/>
      <c r="N21" s="106"/>
    </row>
    <row r="22" spans="1:14" s="55" customFormat="1" ht="39.75" customHeight="1">
      <c r="A22" s="80" t="s">
        <v>259</v>
      </c>
      <c r="B22" s="46" t="s">
        <v>181</v>
      </c>
      <c r="C22" s="495" t="s">
        <v>260</v>
      </c>
      <c r="D22" s="485" t="s">
        <v>308</v>
      </c>
      <c r="E22" s="157" t="s">
        <v>314</v>
      </c>
      <c r="F22" s="60" t="s">
        <v>314</v>
      </c>
      <c r="G22" s="488" t="s">
        <v>351</v>
      </c>
      <c r="H22" s="488" t="s">
        <v>369</v>
      </c>
      <c r="I22" s="60" t="s">
        <v>186</v>
      </c>
      <c r="J22" s="758" t="s">
        <v>481</v>
      </c>
      <c r="K22" s="491" t="s">
        <v>478</v>
      </c>
      <c r="L22" s="60" t="s">
        <v>195</v>
      </c>
      <c r="M22" s="165"/>
      <c r="N22" s="57"/>
    </row>
    <row r="23" spans="1:14" s="151" customFormat="1" ht="39.75" customHeight="1">
      <c r="A23" s="80" t="s">
        <v>178</v>
      </c>
      <c r="B23" s="45" t="s">
        <v>179</v>
      </c>
      <c r="C23" s="495" t="s">
        <v>261</v>
      </c>
      <c r="D23" s="485" t="s">
        <v>355</v>
      </c>
      <c r="E23" s="157" t="s">
        <v>369</v>
      </c>
      <c r="F23" s="133" t="s">
        <v>194</v>
      </c>
      <c r="G23" s="487" t="s">
        <v>314</v>
      </c>
      <c r="H23" s="487" t="s">
        <v>314</v>
      </c>
      <c r="I23" s="133" t="s">
        <v>314</v>
      </c>
      <c r="J23" s="500" t="s">
        <v>308</v>
      </c>
      <c r="K23" s="490" t="s">
        <v>314</v>
      </c>
      <c r="L23" s="81" t="s">
        <v>17</v>
      </c>
      <c r="M23" s="172"/>
      <c r="N23" s="106"/>
    </row>
    <row r="24" spans="1:14" s="78" customFormat="1" ht="39.75" customHeight="1">
      <c r="A24" s="126" t="s">
        <v>173</v>
      </c>
      <c r="B24" s="42" t="s">
        <v>161</v>
      </c>
      <c r="C24" s="496" t="s">
        <v>258</v>
      </c>
      <c r="D24" s="185" t="s">
        <v>314</v>
      </c>
      <c r="E24" s="498" t="s">
        <v>308</v>
      </c>
      <c r="F24" s="343" t="s">
        <v>157</v>
      </c>
      <c r="G24" s="73" t="s">
        <v>347</v>
      </c>
      <c r="H24" s="73" t="s">
        <v>349</v>
      </c>
      <c r="I24" s="343" t="s">
        <v>262</v>
      </c>
      <c r="J24" s="502" t="s">
        <v>430</v>
      </c>
      <c r="K24" s="492" t="s">
        <v>349</v>
      </c>
      <c r="L24" s="343" t="s">
        <v>263</v>
      </c>
      <c r="M24" s="165"/>
      <c r="N24" s="76"/>
    </row>
    <row r="25" spans="1:14" s="55" customFormat="1" ht="39.75" customHeight="1">
      <c r="A25" s="271" t="s">
        <v>134</v>
      </c>
      <c r="B25" s="260" t="s">
        <v>162</v>
      </c>
      <c r="C25" s="497" t="s">
        <v>258</v>
      </c>
      <c r="D25" s="486" t="s">
        <v>370</v>
      </c>
      <c r="E25" s="499" t="s">
        <v>372</v>
      </c>
      <c r="F25" s="134" t="s">
        <v>262</v>
      </c>
      <c r="G25" s="489" t="s">
        <v>314</v>
      </c>
      <c r="H25" s="489" t="s">
        <v>314</v>
      </c>
      <c r="I25" s="134" t="s">
        <v>157</v>
      </c>
      <c r="J25" s="503" t="s">
        <v>308</v>
      </c>
      <c r="K25" s="493" t="s">
        <v>308</v>
      </c>
      <c r="L25" s="134" t="s">
        <v>157</v>
      </c>
      <c r="M25" s="165"/>
      <c r="N25" s="57"/>
    </row>
    <row r="26" spans="1:14" s="55" customFormat="1" ht="39.75" customHeight="1">
      <c r="A26" s="645" t="s">
        <v>108</v>
      </c>
      <c r="B26" s="572" t="s">
        <v>81</v>
      </c>
      <c r="C26" s="646" t="s">
        <v>477</v>
      </c>
      <c r="D26" s="647" t="s">
        <v>308</v>
      </c>
      <c r="E26" s="648" t="s">
        <v>314</v>
      </c>
      <c r="F26" s="646" t="s">
        <v>17</v>
      </c>
      <c r="G26" s="647" t="s">
        <v>347</v>
      </c>
      <c r="H26" s="647" t="s">
        <v>349</v>
      </c>
      <c r="I26" s="646" t="s">
        <v>296</v>
      </c>
      <c r="J26" s="757" t="s">
        <v>480</v>
      </c>
      <c r="K26" s="649" t="s">
        <v>349</v>
      </c>
      <c r="L26" s="650" t="s">
        <v>244</v>
      </c>
      <c r="M26" s="165"/>
      <c r="N26" s="57"/>
    </row>
    <row r="27" spans="1:14" s="55" customFormat="1" ht="19.5" customHeight="1">
      <c r="A27" s="576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165"/>
      <c r="N27" s="57"/>
    </row>
    <row r="28" spans="1:14" s="55" customFormat="1" ht="19.5" customHeight="1">
      <c r="A28" s="576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165"/>
      <c r="N28" s="57"/>
    </row>
    <row r="29" spans="1:14" s="55" customFormat="1" ht="19.5" customHeight="1">
      <c r="A29" s="576"/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165"/>
      <c r="N29" s="57"/>
    </row>
    <row r="30" spans="1:14" s="55" customFormat="1" ht="19.5" customHeight="1">
      <c r="A30" s="576"/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165"/>
      <c r="N30" s="57"/>
    </row>
    <row r="31" spans="1:14" s="55" customFormat="1" ht="19.5" customHeight="1">
      <c r="A31" s="576"/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165"/>
      <c r="N31" s="57"/>
    </row>
    <row r="32" spans="1:14" s="55" customFormat="1" ht="19.5" customHeight="1">
      <c r="A32" s="576"/>
      <c r="B32" s="576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165"/>
      <c r="N32" s="57"/>
    </row>
    <row r="33" spans="1:14" s="55" customFormat="1" ht="19.5" customHeight="1">
      <c r="A33" s="576"/>
      <c r="B33" s="576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165"/>
      <c r="N33" s="57"/>
    </row>
    <row r="34" spans="1:14" s="55" customFormat="1" ht="19.5" customHeight="1">
      <c r="A34" s="576"/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165"/>
      <c r="N34" s="57"/>
    </row>
    <row r="35" spans="1:14" s="55" customFormat="1" ht="19.5" customHeight="1">
      <c r="A35" s="576"/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165"/>
      <c r="N35" s="57"/>
    </row>
    <row r="36" spans="1:14" s="55" customFormat="1" ht="19.5" customHeight="1">
      <c r="A36" s="576"/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165"/>
      <c r="N36" s="57"/>
    </row>
    <row r="37" spans="1:14" s="55" customFormat="1" ht="19.5" customHeight="1">
      <c r="A37" s="576"/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165"/>
      <c r="N37" s="57"/>
    </row>
    <row r="38" spans="1:14" s="55" customFormat="1" ht="19.5" customHeight="1">
      <c r="A38" s="576"/>
      <c r="B38" s="576"/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165"/>
      <c r="N38" s="57"/>
    </row>
    <row r="39" spans="1:14" s="55" customFormat="1" ht="19.5" customHeight="1">
      <c r="A39" s="576"/>
      <c r="B39" s="576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165"/>
      <c r="N39" s="57"/>
    </row>
    <row r="40" spans="1:14" s="55" customFormat="1" ht="19.5" customHeight="1">
      <c r="A40" s="576"/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165"/>
      <c r="N40" s="57"/>
    </row>
    <row r="41" spans="1:12" ht="14.25">
      <c r="A41" s="145"/>
      <c r="B41" s="401"/>
      <c r="C41" s="61"/>
      <c r="D41" s="61"/>
      <c r="E41" s="61"/>
      <c r="F41" s="61"/>
      <c r="G41" s="61"/>
      <c r="H41" s="61"/>
      <c r="I41" s="61"/>
      <c r="J41" s="61"/>
      <c r="K41" s="61"/>
      <c r="L41" s="61"/>
    </row>
  </sheetData>
  <sheetProtection/>
  <mergeCells count="6">
    <mergeCell ref="C1:L1"/>
    <mergeCell ref="C2:L2"/>
    <mergeCell ref="A6:B6"/>
    <mergeCell ref="D13:L13"/>
    <mergeCell ref="D11:L11"/>
    <mergeCell ref="D18:L18"/>
  </mergeCells>
  <printOptions horizontalCentered="1" verticalCentered="1"/>
  <pageMargins left="0.35433070866141736" right="0.35433070866141736" top="0.11811023622047245" bottom="0" header="0.7086614173228347" footer="0.5118110236220472"/>
  <pageSetup fitToHeight="1" fitToWidth="1" horizontalDpi="600" verticalDpi="6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Q40"/>
  <sheetViews>
    <sheetView zoomScale="80" zoomScaleNormal="80" workbookViewId="0" topLeftCell="A1">
      <selection activeCell="G14" sqref="G14"/>
    </sheetView>
  </sheetViews>
  <sheetFormatPr defaultColWidth="8.796875" defaultRowHeight="21.75" customHeight="1"/>
  <cols>
    <col min="1" max="1" width="21.59765625" style="28" customWidth="1"/>
    <col min="2" max="2" width="9.5" style="58" customWidth="1"/>
    <col min="3" max="5" width="11.59765625" style="29" customWidth="1"/>
    <col min="6" max="8" width="17.09765625" style="29" customWidth="1"/>
    <col min="9" max="11" width="18.09765625" style="29" customWidth="1"/>
    <col min="12" max="14" width="12.59765625" style="29" customWidth="1"/>
    <col min="15" max="15" width="10.8984375" style="52" customWidth="1"/>
    <col min="16" max="16" width="7.09765625" style="174" customWidth="1"/>
    <col min="17" max="17" width="7.09765625" style="29" customWidth="1"/>
    <col min="18" max="16384" width="9" style="32" customWidth="1"/>
  </cols>
  <sheetData>
    <row r="1" spans="1:17" ht="24" customHeight="1">
      <c r="A1" s="49"/>
      <c r="B1" s="49"/>
      <c r="C1" s="679" t="s">
        <v>8</v>
      </c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166"/>
      <c r="Q1" s="49"/>
    </row>
    <row r="2" spans="1:17" ht="26.25" customHeight="1">
      <c r="A2" s="87" t="s">
        <v>34</v>
      </c>
      <c r="B2" s="87"/>
      <c r="C2" s="701" t="s">
        <v>35</v>
      </c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175"/>
      <c r="Q2" s="28"/>
    </row>
    <row r="3" spans="1:17" ht="18.75" customHeight="1">
      <c r="A3" s="31"/>
      <c r="B3" s="31"/>
      <c r="C3" s="31"/>
      <c r="D3" s="31"/>
      <c r="E3" s="31"/>
      <c r="F3" s="89" t="s">
        <v>33</v>
      </c>
      <c r="G3" s="89"/>
      <c r="H3" s="89"/>
      <c r="I3" s="30" t="s">
        <v>105</v>
      </c>
      <c r="J3" s="30"/>
      <c r="K3" s="30"/>
      <c r="L3" s="30"/>
      <c r="M3" s="30"/>
      <c r="N3" s="30"/>
      <c r="O3" s="31"/>
      <c r="P3" s="168"/>
      <c r="Q3" s="28"/>
    </row>
    <row r="4" spans="1:17" ht="21.75" customHeight="1">
      <c r="A4" s="31"/>
      <c r="B4" s="31"/>
      <c r="C4" s="31"/>
      <c r="D4" s="31"/>
      <c r="E4" s="31"/>
      <c r="F4" s="62"/>
      <c r="G4" s="62"/>
      <c r="H4" s="62"/>
      <c r="I4" s="30"/>
      <c r="J4" s="30"/>
      <c r="K4" s="30"/>
      <c r="L4" s="30"/>
      <c r="M4" s="30"/>
      <c r="N4" s="30"/>
      <c r="O4" s="31"/>
      <c r="P4" s="168"/>
      <c r="Q4" s="28"/>
    </row>
    <row r="5" spans="1:17" ht="15.75" customHeight="1">
      <c r="A5" s="12" t="s">
        <v>41</v>
      </c>
      <c r="B5" s="53"/>
      <c r="F5" s="28"/>
      <c r="G5" s="28"/>
      <c r="H5" s="28"/>
      <c r="I5" s="28"/>
      <c r="J5" s="28"/>
      <c r="K5" s="28"/>
      <c r="L5" s="28"/>
      <c r="M5" s="28"/>
      <c r="N5" s="28"/>
      <c r="O5" s="54"/>
      <c r="P5" s="170"/>
      <c r="Q5" s="28"/>
    </row>
    <row r="6" spans="1:17" s="48" customFormat="1" ht="23.25" customHeight="1">
      <c r="A6" s="723" t="s">
        <v>21</v>
      </c>
      <c r="B6" s="724"/>
      <c r="C6" s="514" t="s">
        <v>22</v>
      </c>
      <c r="D6" s="396" t="s">
        <v>330</v>
      </c>
      <c r="E6" s="504" t="s">
        <v>325</v>
      </c>
      <c r="F6" s="69" t="s">
        <v>7</v>
      </c>
      <c r="G6" s="369" t="s">
        <v>321</v>
      </c>
      <c r="H6" s="369" t="s">
        <v>305</v>
      </c>
      <c r="I6" s="539" t="s">
        <v>333</v>
      </c>
      <c r="J6" s="540" t="s">
        <v>306</v>
      </c>
      <c r="K6" s="541" t="s">
        <v>331</v>
      </c>
      <c r="L6" s="539" t="s">
        <v>334</v>
      </c>
      <c r="M6" s="540" t="s">
        <v>321</v>
      </c>
      <c r="N6" s="541" t="s">
        <v>332</v>
      </c>
      <c r="O6" s="539" t="s">
        <v>335</v>
      </c>
      <c r="P6" s="171"/>
      <c r="Q6" s="47"/>
    </row>
    <row r="7" spans="1:17" s="132" customFormat="1" ht="39.75" customHeight="1">
      <c r="A7" s="651" t="s">
        <v>172</v>
      </c>
      <c r="B7" s="42" t="s">
        <v>163</v>
      </c>
      <c r="C7" s="652" t="s">
        <v>189</v>
      </c>
      <c r="D7" s="508" t="s">
        <v>350</v>
      </c>
      <c r="E7" s="520" t="s">
        <v>351</v>
      </c>
      <c r="F7" s="195" t="s">
        <v>199</v>
      </c>
      <c r="G7" s="510" t="s">
        <v>359</v>
      </c>
      <c r="H7" s="510" t="s">
        <v>360</v>
      </c>
      <c r="I7" s="195" t="s">
        <v>228</v>
      </c>
      <c r="J7" s="522" t="s">
        <v>308</v>
      </c>
      <c r="K7" s="512" t="s">
        <v>308</v>
      </c>
      <c r="L7" s="83" t="s">
        <v>28</v>
      </c>
      <c r="M7" s="522" t="s">
        <v>308</v>
      </c>
      <c r="N7" s="512" t="s">
        <v>308</v>
      </c>
      <c r="O7" s="195" t="s">
        <v>17</v>
      </c>
      <c r="P7" s="165"/>
      <c r="Q7" s="57"/>
    </row>
    <row r="8" spans="1:17" s="132" customFormat="1" ht="39.75" customHeight="1">
      <c r="A8" s="666" t="s">
        <v>232</v>
      </c>
      <c r="B8" s="667" t="s">
        <v>85</v>
      </c>
      <c r="C8" s="668" t="s">
        <v>233</v>
      </c>
      <c r="D8" s="727" t="s">
        <v>437</v>
      </c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9"/>
      <c r="P8" s="165"/>
      <c r="Q8" s="57"/>
    </row>
    <row r="9" spans="1:17" s="132" customFormat="1" ht="39.75" customHeight="1">
      <c r="A9" s="196" t="s">
        <v>169</v>
      </c>
      <c r="B9" s="45" t="s">
        <v>29</v>
      </c>
      <c r="C9" s="515" t="s">
        <v>174</v>
      </c>
      <c r="D9" s="530" t="s">
        <v>359</v>
      </c>
      <c r="E9" s="197" t="s">
        <v>347</v>
      </c>
      <c r="F9" s="188" t="s">
        <v>208</v>
      </c>
      <c r="G9" s="589" t="s">
        <v>359</v>
      </c>
      <c r="H9" s="589" t="s">
        <v>347</v>
      </c>
      <c r="I9" s="188" t="s">
        <v>184</v>
      </c>
      <c r="J9" s="523" t="s">
        <v>17</v>
      </c>
      <c r="K9" s="318" t="s">
        <v>308</v>
      </c>
      <c r="L9" s="528" t="s">
        <v>28</v>
      </c>
      <c r="M9" s="523" t="s">
        <v>17</v>
      </c>
      <c r="N9" s="318" t="s">
        <v>308</v>
      </c>
      <c r="O9" s="188" t="s">
        <v>28</v>
      </c>
      <c r="P9" s="165"/>
      <c r="Q9" s="57"/>
    </row>
    <row r="10" spans="1:17" s="132" customFormat="1" ht="39.75" customHeight="1">
      <c r="A10" s="199" t="s">
        <v>171</v>
      </c>
      <c r="B10" s="200" t="s">
        <v>164</v>
      </c>
      <c r="C10" s="516" t="s">
        <v>229</v>
      </c>
      <c r="D10" s="624" t="s">
        <v>441</v>
      </c>
      <c r="E10" s="197" t="s">
        <v>347</v>
      </c>
      <c r="F10" s="357" t="s">
        <v>184</v>
      </c>
      <c r="G10" s="590" t="s">
        <v>444</v>
      </c>
      <c r="H10" s="590" t="s">
        <v>445</v>
      </c>
      <c r="I10" s="357" t="s">
        <v>230</v>
      </c>
      <c r="J10" s="523" t="s">
        <v>17</v>
      </c>
      <c r="K10" s="318" t="s">
        <v>308</v>
      </c>
      <c r="L10" s="218" t="s">
        <v>28</v>
      </c>
      <c r="M10" s="523" t="s">
        <v>17</v>
      </c>
      <c r="N10" s="318" t="s">
        <v>308</v>
      </c>
      <c r="O10" s="97" t="s">
        <v>28</v>
      </c>
      <c r="P10" s="165"/>
      <c r="Q10" s="57"/>
    </row>
    <row r="11" spans="1:17" ht="39.75" customHeight="1">
      <c r="A11" s="336" t="s">
        <v>144</v>
      </c>
      <c r="B11" s="337" t="s">
        <v>135</v>
      </c>
      <c r="C11" s="517" t="s">
        <v>223</v>
      </c>
      <c r="D11" s="531" t="s">
        <v>308</v>
      </c>
      <c r="E11" s="258" t="s">
        <v>308</v>
      </c>
      <c r="F11" s="194" t="s">
        <v>17</v>
      </c>
      <c r="G11" s="533" t="s">
        <v>17</v>
      </c>
      <c r="H11" s="349" t="s">
        <v>308</v>
      </c>
      <c r="I11" s="525" t="s">
        <v>17</v>
      </c>
      <c r="J11" s="587">
        <v>42850</v>
      </c>
      <c r="K11" s="578">
        <v>42856</v>
      </c>
      <c r="L11" s="194" t="s">
        <v>200</v>
      </c>
      <c r="M11" s="581" t="s">
        <v>421</v>
      </c>
      <c r="N11" s="582" t="s">
        <v>422</v>
      </c>
      <c r="O11" s="194" t="s">
        <v>183</v>
      </c>
      <c r="P11" s="173"/>
      <c r="Q11" s="32"/>
    </row>
    <row r="12" spans="1:17" s="132" customFormat="1" ht="39.75" customHeight="1">
      <c r="A12" s="651" t="s">
        <v>172</v>
      </c>
      <c r="B12" s="42" t="s">
        <v>163</v>
      </c>
      <c r="C12" s="652" t="s">
        <v>264</v>
      </c>
      <c r="D12" s="625" t="s">
        <v>439</v>
      </c>
      <c r="E12" s="532" t="s">
        <v>347</v>
      </c>
      <c r="F12" s="195" t="s">
        <v>265</v>
      </c>
      <c r="G12" s="317" t="s">
        <v>361</v>
      </c>
      <c r="H12" s="510" t="s">
        <v>362</v>
      </c>
      <c r="I12" s="195" t="s">
        <v>266</v>
      </c>
      <c r="J12" s="522" t="s">
        <v>308</v>
      </c>
      <c r="K12" s="512" t="s">
        <v>308</v>
      </c>
      <c r="L12" s="83" t="s">
        <v>28</v>
      </c>
      <c r="M12" s="522" t="s">
        <v>308</v>
      </c>
      <c r="N12" s="512" t="s">
        <v>308</v>
      </c>
      <c r="O12" s="195" t="s">
        <v>17</v>
      </c>
      <c r="P12" s="165"/>
      <c r="Q12" s="57"/>
    </row>
    <row r="13" spans="1:17" s="132" customFormat="1" ht="39.75" customHeight="1">
      <c r="A13" s="257" t="s">
        <v>143</v>
      </c>
      <c r="B13" s="45" t="s">
        <v>85</v>
      </c>
      <c r="C13" s="518" t="s">
        <v>267</v>
      </c>
      <c r="D13" s="624" t="s">
        <v>447</v>
      </c>
      <c r="E13" s="197" t="s">
        <v>363</v>
      </c>
      <c r="F13" s="218" t="s">
        <v>240</v>
      </c>
      <c r="G13" s="591" t="s">
        <v>446</v>
      </c>
      <c r="H13" s="588" t="s">
        <v>448</v>
      </c>
      <c r="I13" s="218" t="s">
        <v>240</v>
      </c>
      <c r="J13" s="523" t="s">
        <v>17</v>
      </c>
      <c r="K13" s="318" t="s">
        <v>308</v>
      </c>
      <c r="L13" s="97" t="s">
        <v>17</v>
      </c>
      <c r="M13" s="523" t="s">
        <v>17</v>
      </c>
      <c r="N13" s="318" t="s">
        <v>308</v>
      </c>
      <c r="O13" s="97" t="s">
        <v>17</v>
      </c>
      <c r="P13" s="165"/>
      <c r="Q13" s="57"/>
    </row>
    <row r="14" spans="1:17" s="132" customFormat="1" ht="39.75" customHeight="1">
      <c r="A14" s="196" t="s">
        <v>166</v>
      </c>
      <c r="B14" s="45" t="s">
        <v>29</v>
      </c>
      <c r="C14" s="515" t="s">
        <v>268</v>
      </c>
      <c r="D14" s="530" t="s">
        <v>346</v>
      </c>
      <c r="E14" s="197" t="s">
        <v>431</v>
      </c>
      <c r="F14" s="188" t="s">
        <v>238</v>
      </c>
      <c r="G14" s="592" t="s">
        <v>351</v>
      </c>
      <c r="H14" s="589" t="s">
        <v>369</v>
      </c>
      <c r="I14" s="188" t="s">
        <v>194</v>
      </c>
      <c r="J14" s="523" t="s">
        <v>17</v>
      </c>
      <c r="K14" s="318" t="s">
        <v>308</v>
      </c>
      <c r="L14" s="528" t="s">
        <v>28</v>
      </c>
      <c r="M14" s="523" t="s">
        <v>17</v>
      </c>
      <c r="N14" s="318" t="s">
        <v>308</v>
      </c>
      <c r="O14" s="188" t="s">
        <v>28</v>
      </c>
      <c r="P14" s="165"/>
      <c r="Q14" s="57"/>
    </row>
    <row r="15" spans="1:17" s="132" customFormat="1" ht="39.75" customHeight="1">
      <c r="A15" s="199" t="s">
        <v>165</v>
      </c>
      <c r="B15" s="200" t="s">
        <v>164</v>
      </c>
      <c r="C15" s="516" t="s">
        <v>269</v>
      </c>
      <c r="D15" s="624" t="s">
        <v>351</v>
      </c>
      <c r="E15" s="197" t="s">
        <v>369</v>
      </c>
      <c r="F15" s="357" t="s">
        <v>194</v>
      </c>
      <c r="G15" s="593" t="s">
        <v>449</v>
      </c>
      <c r="H15" s="590" t="s">
        <v>450</v>
      </c>
      <c r="I15" s="357" t="s">
        <v>270</v>
      </c>
      <c r="J15" s="523" t="s">
        <v>17</v>
      </c>
      <c r="K15" s="318" t="s">
        <v>308</v>
      </c>
      <c r="L15" s="218" t="s">
        <v>28</v>
      </c>
      <c r="M15" s="523" t="s">
        <v>17</v>
      </c>
      <c r="N15" s="318" t="s">
        <v>308</v>
      </c>
      <c r="O15" s="97" t="s">
        <v>28</v>
      </c>
      <c r="P15" s="165"/>
      <c r="Q15" s="57"/>
    </row>
    <row r="16" spans="1:16" s="267" customFormat="1" ht="39.75" customHeight="1">
      <c r="A16" s="262" t="s">
        <v>271</v>
      </c>
      <c r="B16" s="260" t="s">
        <v>135</v>
      </c>
      <c r="C16" s="519" t="s">
        <v>231</v>
      </c>
      <c r="D16" s="535" t="s">
        <v>308</v>
      </c>
      <c r="E16" s="536" t="s">
        <v>308</v>
      </c>
      <c r="F16" s="352" t="s">
        <v>17</v>
      </c>
      <c r="G16" s="534" t="s">
        <v>17</v>
      </c>
      <c r="H16" s="351" t="s">
        <v>17</v>
      </c>
      <c r="I16" s="526" t="s">
        <v>17</v>
      </c>
      <c r="J16" s="579">
        <v>42851</v>
      </c>
      <c r="K16" s="580">
        <v>42863</v>
      </c>
      <c r="L16" s="352" t="s">
        <v>237</v>
      </c>
      <c r="M16" s="583" t="s">
        <v>421</v>
      </c>
      <c r="N16" s="584" t="s">
        <v>423</v>
      </c>
      <c r="O16" s="352" t="s">
        <v>193</v>
      </c>
      <c r="P16" s="266"/>
    </row>
    <row r="17" spans="1:17" s="132" customFormat="1" ht="39.75" customHeight="1">
      <c r="A17" s="651" t="s">
        <v>172</v>
      </c>
      <c r="B17" s="653" t="s">
        <v>163</v>
      </c>
      <c r="C17" s="519" t="s">
        <v>295</v>
      </c>
      <c r="D17" s="626" t="s">
        <v>370</v>
      </c>
      <c r="E17" s="537" t="s">
        <v>349</v>
      </c>
      <c r="F17" s="521" t="s">
        <v>296</v>
      </c>
      <c r="G17" s="511" t="s">
        <v>363</v>
      </c>
      <c r="H17" s="511" t="s">
        <v>364</v>
      </c>
      <c r="I17" s="521" t="s">
        <v>297</v>
      </c>
      <c r="J17" s="524" t="s">
        <v>308</v>
      </c>
      <c r="K17" s="513" t="s">
        <v>308</v>
      </c>
      <c r="L17" s="529" t="s">
        <v>28</v>
      </c>
      <c r="M17" s="527" t="s">
        <v>308</v>
      </c>
      <c r="N17" s="403" t="s">
        <v>314</v>
      </c>
      <c r="O17" s="402" t="s">
        <v>17</v>
      </c>
      <c r="P17" s="165"/>
      <c r="Q17" s="57"/>
    </row>
    <row r="18" spans="1:16" s="405" customFormat="1" ht="19.5" customHeight="1">
      <c r="A18" s="726"/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404"/>
    </row>
    <row r="19" spans="1:15" s="407" customFormat="1" ht="13.5" customHeight="1">
      <c r="A19" s="406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</row>
    <row r="20" spans="1:14" s="407" customFormat="1" ht="29.25" customHeight="1">
      <c r="A20" s="731"/>
      <c r="B20" s="725"/>
      <c r="C20" s="725"/>
      <c r="D20" s="409"/>
      <c r="E20" s="409"/>
      <c r="F20" s="401"/>
      <c r="G20" s="401"/>
      <c r="H20" s="401"/>
      <c r="I20" s="406"/>
      <c r="J20" s="406"/>
      <c r="K20" s="406"/>
      <c r="L20" s="406"/>
      <c r="M20" s="406"/>
      <c r="N20" s="406"/>
    </row>
    <row r="21" spans="1:16" s="132" customFormat="1" ht="14.25">
      <c r="A21" s="731"/>
      <c r="B21" s="731"/>
      <c r="C21" s="731"/>
      <c r="D21" s="408"/>
      <c r="E21" s="408"/>
      <c r="F21" s="145"/>
      <c r="G21" s="145"/>
      <c r="H21" s="145"/>
      <c r="I21" s="145"/>
      <c r="J21" s="145"/>
      <c r="K21" s="145"/>
      <c r="L21" s="117"/>
      <c r="M21" s="117"/>
      <c r="N21" s="117"/>
      <c r="P21" s="57"/>
    </row>
    <row r="22" spans="1:16" s="132" customFormat="1" ht="14.25">
      <c r="A22" s="731"/>
      <c r="B22" s="725"/>
      <c r="C22" s="725"/>
      <c r="D22" s="409"/>
      <c r="E22" s="409"/>
      <c r="F22" s="145"/>
      <c r="G22" s="145"/>
      <c r="H22" s="145"/>
      <c r="I22" s="145"/>
      <c r="J22" s="145"/>
      <c r="K22" s="145"/>
      <c r="L22" s="117"/>
      <c r="M22" s="117"/>
      <c r="N22" s="117"/>
      <c r="O22" s="406"/>
      <c r="P22" s="57"/>
    </row>
    <row r="23" spans="1:17" s="119" customFormat="1" ht="18" customHeight="1">
      <c r="A23" s="406"/>
      <c r="B23" s="731"/>
      <c r="C23" s="731"/>
      <c r="D23" s="408"/>
      <c r="E23" s="408"/>
      <c r="F23" s="735"/>
      <c r="G23" s="735"/>
      <c r="H23" s="735"/>
      <c r="I23" s="735"/>
      <c r="J23" s="735"/>
      <c r="K23" s="735"/>
      <c r="L23" s="735"/>
      <c r="M23" s="410"/>
      <c r="N23" s="410"/>
      <c r="O23" s="111"/>
      <c r="P23" s="61"/>
      <c r="Q23" s="61"/>
    </row>
    <row r="24" spans="1:17" s="119" customFormat="1" ht="18" customHeight="1">
      <c r="A24" s="100"/>
      <c r="B24" s="100"/>
      <c r="C24" s="100"/>
      <c r="D24" s="100"/>
      <c r="E24" s="100"/>
      <c r="F24" s="100"/>
      <c r="G24" s="100"/>
      <c r="H24" s="100"/>
      <c r="I24" s="61"/>
      <c r="J24" s="61"/>
      <c r="K24" s="61"/>
      <c r="L24" s="61"/>
      <c r="M24" s="61"/>
      <c r="N24" s="61"/>
      <c r="O24" s="111"/>
      <c r="P24" s="411"/>
      <c r="Q24" s="61"/>
    </row>
    <row r="25" spans="1:17" s="119" customFormat="1" ht="21">
      <c r="A25" s="693"/>
      <c r="B25" s="693"/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411"/>
      <c r="Q25" s="61"/>
    </row>
    <row r="26" spans="1:17" s="119" customFormat="1" ht="18" customHeight="1">
      <c r="A26" s="730"/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411"/>
      <c r="Q26" s="61"/>
    </row>
    <row r="27" spans="1:17" s="119" customFormat="1" ht="18" customHeight="1">
      <c r="A27" s="730"/>
      <c r="B27" s="730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730"/>
      <c r="O27" s="730"/>
      <c r="P27" s="411"/>
      <c r="Q27" s="61"/>
    </row>
    <row r="28" spans="1:17" s="119" customFormat="1" ht="18" customHeight="1">
      <c r="A28" s="733"/>
      <c r="B28" s="734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411"/>
      <c r="Q28" s="61"/>
    </row>
    <row r="29" spans="1:17" s="119" customFormat="1" ht="18" customHeight="1">
      <c r="A29" s="732"/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2"/>
      <c r="N29" s="732"/>
      <c r="O29" s="732"/>
      <c r="P29" s="411"/>
      <c r="Q29" s="61"/>
    </row>
    <row r="30" spans="1:17" s="119" customFormat="1" ht="21.75" customHeight="1">
      <c r="A30" s="145"/>
      <c r="B30" s="401"/>
      <c r="C30" s="61"/>
      <c r="D30" s="61"/>
      <c r="E30" s="61"/>
      <c r="F30" s="507"/>
      <c r="G30" s="507"/>
      <c r="H30" s="507"/>
      <c r="I30" s="61"/>
      <c r="J30" s="61"/>
      <c r="K30" s="61"/>
      <c r="L30" s="61"/>
      <c r="M30" s="61"/>
      <c r="N30" s="61"/>
      <c r="O30" s="111"/>
      <c r="P30" s="411"/>
      <c r="Q30" s="61"/>
    </row>
    <row r="31" spans="1:17" s="119" customFormat="1" ht="21.75" customHeight="1">
      <c r="A31" s="145"/>
      <c r="B31" s="40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111"/>
      <c r="P31" s="411"/>
      <c r="Q31" s="61"/>
    </row>
    <row r="35" spans="9:11" ht="21.75" customHeight="1">
      <c r="I35" s="121"/>
      <c r="J35" s="121"/>
      <c r="K35" s="121"/>
    </row>
    <row r="40" spans="1:5" ht="21.75" customHeight="1">
      <c r="A40" s="147"/>
      <c r="B40" s="148"/>
      <c r="C40" s="149"/>
      <c r="D40" s="149"/>
      <c r="E40" s="149"/>
    </row>
  </sheetData>
  <sheetProtection/>
  <mergeCells count="16">
    <mergeCell ref="A26:O26"/>
    <mergeCell ref="A20:A22"/>
    <mergeCell ref="A29:O29"/>
    <mergeCell ref="A28:O28"/>
    <mergeCell ref="A27:O27"/>
    <mergeCell ref="A25:O25"/>
    <mergeCell ref="B21:C21"/>
    <mergeCell ref="F23:L23"/>
    <mergeCell ref="B23:C23"/>
    <mergeCell ref="C1:O1"/>
    <mergeCell ref="C2:O2"/>
    <mergeCell ref="A6:B6"/>
    <mergeCell ref="B22:C22"/>
    <mergeCell ref="B20:C20"/>
    <mergeCell ref="A18:O18"/>
    <mergeCell ref="D8:O8"/>
  </mergeCells>
  <hyperlinks>
    <hyperlink ref="I3" r:id="rId1" display="http://www.sinotrans.co.jp/"/>
  </hyperlinks>
  <printOptions horizontalCentered="1" verticalCentered="1"/>
  <pageMargins left="0.2362204724409449" right="0.2362204724409449" top="0.3937007874015748" bottom="5.866141732283465" header="0.31496062992125984" footer="0.31496062992125984"/>
  <pageSetup fitToHeight="1" fitToWidth="1" horizontalDpi="600" verticalDpi="600" orientation="portrait" paperSize="9" scale="4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5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21.3984375" style="5" customWidth="1"/>
    <col min="2" max="2" width="5.69921875" style="40" customWidth="1"/>
    <col min="3" max="3" width="7.59765625" style="1" customWidth="1"/>
    <col min="4" max="5" width="10.59765625" style="594" customWidth="1"/>
    <col min="6" max="12" width="10.59765625" style="1" customWidth="1"/>
    <col min="13" max="16384" width="9" style="5" customWidth="1"/>
  </cols>
  <sheetData>
    <row r="1" ht="12">
      <c r="A1" s="3"/>
    </row>
    <row r="2" spans="1:12" ht="27">
      <c r="A2" s="3"/>
      <c r="C2" s="736" t="s">
        <v>31</v>
      </c>
      <c r="D2" s="736"/>
      <c r="E2" s="736"/>
      <c r="F2" s="736"/>
      <c r="G2" s="736"/>
      <c r="H2" s="736"/>
      <c r="I2" s="736"/>
      <c r="J2" s="736"/>
      <c r="K2" s="736"/>
      <c r="L2" s="736"/>
    </row>
    <row r="3" spans="1:12" ht="23.25" customHeight="1">
      <c r="A3" s="3"/>
      <c r="C3" s="738" t="s">
        <v>32</v>
      </c>
      <c r="D3" s="738"/>
      <c r="E3" s="738"/>
      <c r="F3" s="738"/>
      <c r="G3" s="738"/>
      <c r="H3" s="738"/>
      <c r="I3" s="738"/>
      <c r="J3" s="738"/>
      <c r="K3" s="738"/>
      <c r="L3" s="738"/>
    </row>
    <row r="4" spans="2:12" ht="14.25" customHeight="1">
      <c r="B4" s="7"/>
      <c r="F4" s="62" t="s">
        <v>23</v>
      </c>
      <c r="G4" s="62"/>
      <c r="H4" s="62"/>
      <c r="I4" s="27" t="s">
        <v>20</v>
      </c>
      <c r="J4" s="27"/>
      <c r="K4" s="27"/>
      <c r="L4" s="13"/>
    </row>
    <row r="5" spans="2:12" ht="15" customHeight="1">
      <c r="B5" s="7"/>
      <c r="F5" s="62"/>
      <c r="G5" s="62"/>
      <c r="H5" s="62"/>
      <c r="I5" s="27"/>
      <c r="J5" s="27"/>
      <c r="K5" s="27"/>
      <c r="L5" s="13"/>
    </row>
    <row r="6" spans="2:12" ht="15" customHeight="1">
      <c r="B6" s="7"/>
      <c r="F6" s="62"/>
      <c r="G6" s="62"/>
      <c r="H6" s="62"/>
      <c r="I6" s="27"/>
      <c r="J6" s="27"/>
      <c r="K6" s="27"/>
      <c r="L6" s="13"/>
    </row>
    <row r="7" spans="1:12" s="17" customFormat="1" ht="19.5" customHeight="1">
      <c r="A7" s="739"/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40"/>
    </row>
    <row r="8" spans="1:12" ht="16.5" customHeight="1">
      <c r="A8" s="11" t="s">
        <v>48</v>
      </c>
      <c r="B8" s="41"/>
      <c r="F8" s="6"/>
      <c r="G8" s="6"/>
      <c r="H8" s="6"/>
      <c r="I8" s="6"/>
      <c r="J8" s="6"/>
      <c r="K8" s="6"/>
      <c r="L8" s="6"/>
    </row>
    <row r="9" spans="1:13" ht="24.75" customHeight="1">
      <c r="A9" s="741" t="s">
        <v>21</v>
      </c>
      <c r="B9" s="742"/>
      <c r="C9" s="543" t="s">
        <v>22</v>
      </c>
      <c r="D9" s="595" t="s">
        <v>306</v>
      </c>
      <c r="E9" s="596" t="s">
        <v>309</v>
      </c>
      <c r="F9" s="156" t="s">
        <v>3</v>
      </c>
      <c r="G9" s="549" t="s">
        <v>306</v>
      </c>
      <c r="H9" s="549" t="s">
        <v>304</v>
      </c>
      <c r="I9" s="548" t="s">
        <v>312</v>
      </c>
      <c r="J9" s="550" t="s">
        <v>310</v>
      </c>
      <c r="K9" s="551" t="s">
        <v>309</v>
      </c>
      <c r="L9" s="548" t="s">
        <v>313</v>
      </c>
      <c r="M9" s="34"/>
    </row>
    <row r="10" spans="1:12" s="63" customFormat="1" ht="54.75" customHeight="1">
      <c r="A10" s="222" t="s">
        <v>168</v>
      </c>
      <c r="B10" s="203" t="s">
        <v>70</v>
      </c>
      <c r="C10" s="544" t="s">
        <v>206</v>
      </c>
      <c r="D10" s="607" t="s">
        <v>383</v>
      </c>
      <c r="E10" s="608" t="s">
        <v>347</v>
      </c>
      <c r="F10" s="350" t="s">
        <v>208</v>
      </c>
      <c r="G10" s="161" t="s">
        <v>404</v>
      </c>
      <c r="H10" s="162" t="s">
        <v>405</v>
      </c>
      <c r="I10" s="350" t="s">
        <v>209</v>
      </c>
      <c r="J10" s="161" t="s">
        <v>346</v>
      </c>
      <c r="K10" s="162" t="s">
        <v>347</v>
      </c>
      <c r="L10" s="546" t="s">
        <v>210</v>
      </c>
    </row>
    <row r="11" spans="1:12" s="63" customFormat="1" ht="54.75" customHeight="1">
      <c r="A11" s="219" t="s">
        <v>87</v>
      </c>
      <c r="B11" s="179" t="s">
        <v>71</v>
      </c>
      <c r="C11" s="545" t="s">
        <v>207</v>
      </c>
      <c r="D11" s="605" t="s">
        <v>359</v>
      </c>
      <c r="E11" s="606" t="s">
        <v>347</v>
      </c>
      <c r="F11" s="542" t="s">
        <v>208</v>
      </c>
      <c r="G11" s="672" t="s">
        <v>453</v>
      </c>
      <c r="H11" s="671" t="s">
        <v>452</v>
      </c>
      <c r="I11" s="542" t="s">
        <v>209</v>
      </c>
      <c r="J11" s="189" t="s">
        <v>354</v>
      </c>
      <c r="K11" s="190" t="s">
        <v>355</v>
      </c>
      <c r="L11" s="547" t="s">
        <v>211</v>
      </c>
    </row>
    <row r="12" spans="1:12" s="63" customFormat="1" ht="54.75" customHeight="1">
      <c r="A12" s="222" t="s">
        <v>106</v>
      </c>
      <c r="B12" s="203" t="s">
        <v>70</v>
      </c>
      <c r="C12" s="544" t="s">
        <v>272</v>
      </c>
      <c r="D12" s="607" t="s">
        <v>384</v>
      </c>
      <c r="E12" s="608" t="s">
        <v>375</v>
      </c>
      <c r="F12" s="350" t="s">
        <v>238</v>
      </c>
      <c r="G12" s="161" t="s">
        <v>406</v>
      </c>
      <c r="H12" s="162" t="s">
        <v>407</v>
      </c>
      <c r="I12" s="350" t="s">
        <v>186</v>
      </c>
      <c r="J12" s="161" t="s">
        <v>348</v>
      </c>
      <c r="K12" s="162" t="s">
        <v>349</v>
      </c>
      <c r="L12" s="546" t="s">
        <v>257</v>
      </c>
    </row>
    <row r="13" spans="1:12" s="63" customFormat="1" ht="54.75" customHeight="1">
      <c r="A13" s="219" t="s">
        <v>92</v>
      </c>
      <c r="B13" s="179" t="s">
        <v>71</v>
      </c>
      <c r="C13" s="517" t="s">
        <v>273</v>
      </c>
      <c r="D13" s="509" t="s">
        <v>381</v>
      </c>
      <c r="E13" s="335" t="s">
        <v>382</v>
      </c>
      <c r="F13" s="542" t="s">
        <v>238</v>
      </c>
      <c r="G13" s="672" t="s">
        <v>454</v>
      </c>
      <c r="H13" s="671" t="s">
        <v>455</v>
      </c>
      <c r="I13" s="542" t="s">
        <v>186</v>
      </c>
      <c r="J13" s="189" t="s">
        <v>356</v>
      </c>
      <c r="K13" s="190" t="s">
        <v>456</v>
      </c>
      <c r="L13" s="547" t="s">
        <v>187</v>
      </c>
    </row>
    <row r="14" spans="1:12" s="17" customFormat="1" ht="21" customHeight="1">
      <c r="A14" s="21"/>
      <c r="B14" s="21"/>
      <c r="C14" s="14"/>
      <c r="D14" s="597"/>
      <c r="E14" s="597"/>
      <c r="F14" s="9"/>
      <c r="G14" s="9"/>
      <c r="H14" s="9"/>
      <c r="I14" s="9"/>
      <c r="J14" s="9"/>
      <c r="K14" s="9"/>
      <c r="L14" s="9"/>
    </row>
    <row r="15" spans="1:12" s="18" customFormat="1" ht="24" customHeight="1">
      <c r="A15" s="412"/>
      <c r="B15" s="413"/>
      <c r="C15" s="413"/>
      <c r="D15" s="598"/>
      <c r="E15" s="598"/>
      <c r="F15" s="145"/>
      <c r="G15" s="145"/>
      <c r="H15" s="145"/>
      <c r="I15" s="145"/>
      <c r="J15" s="145"/>
      <c r="K15" s="145"/>
      <c r="L15" s="145"/>
    </row>
    <row r="16" spans="1:12" s="18" customFormat="1" ht="16.5" customHeight="1">
      <c r="A16" s="145"/>
      <c r="B16" s="145"/>
      <c r="C16" s="145"/>
      <c r="D16" s="599"/>
      <c r="E16" s="599"/>
      <c r="F16" s="145"/>
      <c r="G16" s="145"/>
      <c r="H16" s="145"/>
      <c r="I16" s="145"/>
      <c r="J16" s="145"/>
      <c r="K16" s="145"/>
      <c r="L16" s="145"/>
    </row>
    <row r="17" spans="1:12" s="18" customFormat="1" ht="19.5" customHeight="1">
      <c r="A17" s="145"/>
      <c r="B17" s="145"/>
      <c r="C17" s="145"/>
      <c r="D17" s="599"/>
      <c r="E17" s="599"/>
      <c r="F17" s="145"/>
      <c r="G17" s="145"/>
      <c r="H17" s="145"/>
      <c r="I17" s="145"/>
      <c r="J17" s="145"/>
      <c r="K17" s="145"/>
      <c r="L17" s="145"/>
    </row>
    <row r="18" spans="1:12" s="18" customFormat="1" ht="19.5" customHeight="1">
      <c r="A18" s="145"/>
      <c r="B18" s="145"/>
      <c r="C18" s="145"/>
      <c r="D18" s="599"/>
      <c r="E18" s="599"/>
      <c r="F18" s="737"/>
      <c r="G18" s="737"/>
      <c r="H18" s="737"/>
      <c r="I18" s="737"/>
      <c r="J18" s="737"/>
      <c r="K18" s="737"/>
      <c r="L18" s="737"/>
    </row>
    <row r="19" spans="1:12" s="18" customFormat="1" ht="14.25">
      <c r="A19" s="145"/>
      <c r="B19" s="145"/>
      <c r="C19" s="145"/>
      <c r="D19" s="599"/>
      <c r="E19" s="599"/>
      <c r="F19" s="145"/>
      <c r="G19" s="145"/>
      <c r="H19" s="145"/>
      <c r="I19" s="145"/>
      <c r="J19" s="145"/>
      <c r="K19" s="145"/>
      <c r="L19" s="145"/>
    </row>
    <row r="20" spans="1:12" s="18" customFormat="1" ht="15.75">
      <c r="A20" s="21"/>
      <c r="B20" s="21"/>
      <c r="C20" s="14"/>
      <c r="D20" s="597"/>
      <c r="E20" s="597"/>
      <c r="F20" s="9"/>
      <c r="G20" s="9"/>
      <c r="H20" s="9"/>
      <c r="I20" s="9"/>
      <c r="J20" s="9"/>
      <c r="K20" s="9"/>
      <c r="L20" s="9"/>
    </row>
    <row r="21" spans="1:12" s="18" customFormat="1" ht="15.75">
      <c r="A21" s="21"/>
      <c r="B21" s="21"/>
      <c r="C21" s="14"/>
      <c r="D21" s="597"/>
      <c r="E21" s="597"/>
      <c r="F21" s="9"/>
      <c r="G21" s="9"/>
      <c r="H21" s="9"/>
      <c r="I21" s="9"/>
      <c r="J21" s="9"/>
      <c r="K21" s="9"/>
      <c r="L21" s="9"/>
    </row>
    <row r="22" spans="1:12" s="18" customFormat="1" ht="21">
      <c r="A22" s="746"/>
      <c r="B22" s="746"/>
      <c r="C22" s="746"/>
      <c r="D22" s="746"/>
      <c r="E22" s="746"/>
      <c r="F22" s="746"/>
      <c r="G22" s="746"/>
      <c r="H22" s="746"/>
      <c r="I22" s="746"/>
      <c r="J22" s="746"/>
      <c r="K22" s="746"/>
      <c r="L22" s="746"/>
    </row>
    <row r="23" spans="1:12" s="18" customFormat="1" ht="15">
      <c r="A23" s="692"/>
      <c r="B23" s="692"/>
      <c r="C23" s="692"/>
      <c r="D23" s="692"/>
      <c r="E23" s="692"/>
      <c r="F23" s="692"/>
      <c r="G23" s="692"/>
      <c r="H23" s="692"/>
      <c r="I23" s="692"/>
      <c r="J23" s="692"/>
      <c r="K23" s="692"/>
      <c r="L23" s="692"/>
    </row>
    <row r="24" spans="1:12" s="18" customFormat="1" ht="15">
      <c r="A24" s="692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</row>
    <row r="25" spans="1:12" s="18" customFormat="1" ht="14.25">
      <c r="A25" s="745"/>
      <c r="B25" s="745"/>
      <c r="C25" s="745"/>
      <c r="D25" s="600"/>
      <c r="E25" s="600"/>
      <c r="F25" s="414"/>
      <c r="G25" s="414"/>
      <c r="H25" s="414"/>
      <c r="I25" s="414"/>
      <c r="J25" s="414"/>
      <c r="K25" s="414"/>
      <c r="L25" s="415"/>
    </row>
    <row r="26" spans="1:12" s="18" customFormat="1" ht="14.25">
      <c r="A26" s="744"/>
      <c r="B26" s="744"/>
      <c r="C26" s="744"/>
      <c r="D26" s="601"/>
      <c r="E26" s="601"/>
      <c r="F26" s="416"/>
      <c r="G26" s="416"/>
      <c r="H26" s="416"/>
      <c r="I26" s="416"/>
      <c r="J26" s="416"/>
      <c r="K26" s="416"/>
      <c r="L26" s="417"/>
    </row>
    <row r="27" spans="1:12" s="34" customFormat="1" ht="14.25">
      <c r="A27" s="743"/>
      <c r="B27" s="743"/>
      <c r="C27" s="743"/>
      <c r="D27" s="602"/>
      <c r="E27" s="602"/>
      <c r="F27" s="18"/>
      <c r="G27" s="18"/>
      <c r="H27" s="18"/>
      <c r="I27" s="418"/>
      <c r="J27" s="418"/>
      <c r="K27" s="418"/>
      <c r="L27" s="418"/>
    </row>
    <row r="28" spans="1:12" s="34" customFormat="1" ht="14.25">
      <c r="A28" s="419"/>
      <c r="B28" s="420"/>
      <c r="C28" s="418"/>
      <c r="D28" s="603"/>
      <c r="E28" s="603"/>
      <c r="F28" s="418"/>
      <c r="G28" s="418"/>
      <c r="H28" s="418"/>
      <c r="I28" s="418"/>
      <c r="J28" s="418"/>
      <c r="K28" s="418"/>
      <c r="L28" s="418"/>
    </row>
    <row r="29" spans="1:12" s="34" customFormat="1" ht="14.25">
      <c r="A29" s="419"/>
      <c r="B29" s="420"/>
      <c r="C29" s="418"/>
      <c r="D29" s="603"/>
      <c r="E29" s="603"/>
      <c r="F29" s="418"/>
      <c r="G29" s="418"/>
      <c r="H29" s="418"/>
      <c r="I29" s="418"/>
      <c r="J29" s="418"/>
      <c r="K29" s="418"/>
      <c r="L29" s="418"/>
    </row>
    <row r="30" spans="1:12" ht="14.25">
      <c r="A30" s="22"/>
      <c r="B30" s="38"/>
      <c r="C30" s="20"/>
      <c r="D30" s="604"/>
      <c r="E30" s="604"/>
      <c r="F30" s="20"/>
      <c r="G30" s="20"/>
      <c r="H30" s="20"/>
      <c r="I30" s="20"/>
      <c r="J30" s="20"/>
      <c r="K30" s="20"/>
      <c r="L30" s="20"/>
    </row>
    <row r="31" spans="1:12" ht="14.25">
      <c r="A31" s="17"/>
      <c r="B31" s="38"/>
      <c r="C31" s="20"/>
      <c r="D31" s="604"/>
      <c r="E31" s="604"/>
      <c r="F31" s="20"/>
      <c r="G31" s="20"/>
      <c r="H31" s="20"/>
      <c r="I31" s="20"/>
      <c r="J31" s="20"/>
      <c r="K31" s="20"/>
      <c r="L31" s="20"/>
    </row>
    <row r="32" spans="1:12" ht="14.25">
      <c r="A32" s="17"/>
      <c r="B32" s="38"/>
      <c r="C32" s="20"/>
      <c r="D32" s="604"/>
      <c r="E32" s="604"/>
      <c r="F32" s="20"/>
      <c r="G32" s="20"/>
      <c r="H32" s="20"/>
      <c r="I32" s="20"/>
      <c r="J32" s="20"/>
      <c r="K32" s="20"/>
      <c r="L32" s="20"/>
    </row>
    <row r="33" spans="1:12" ht="14.25">
      <c r="A33" s="17"/>
      <c r="B33" s="38"/>
      <c r="C33" s="20"/>
      <c r="D33" s="604"/>
      <c r="E33" s="604"/>
      <c r="F33" s="20"/>
      <c r="G33" s="20"/>
      <c r="H33" s="20"/>
      <c r="I33" s="20"/>
      <c r="J33" s="20"/>
      <c r="K33" s="20"/>
      <c r="L33" s="20"/>
    </row>
    <row r="34" ht="14.25">
      <c r="L34" s="20"/>
    </row>
    <row r="35" ht="14.25">
      <c r="L35" s="20"/>
    </row>
  </sheetData>
  <sheetProtection/>
  <mergeCells count="11">
    <mergeCell ref="A27:C27"/>
    <mergeCell ref="A26:C26"/>
    <mergeCell ref="A25:C25"/>
    <mergeCell ref="A22:L22"/>
    <mergeCell ref="A24:L24"/>
    <mergeCell ref="A23:L23"/>
    <mergeCell ref="C2:L2"/>
    <mergeCell ref="F18:L18"/>
    <mergeCell ref="C3:L3"/>
    <mergeCell ref="A7:L7"/>
    <mergeCell ref="A9:B9"/>
  </mergeCells>
  <hyperlinks>
    <hyperlink ref="I4" r:id="rId1" display="http://www.sinotrans.co.jp/"/>
  </hyperlink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5"/>
  <sheetViews>
    <sheetView zoomScale="80" zoomScaleNormal="80" workbookViewId="0" topLeftCell="A1">
      <selection activeCell="D10" sqref="D10"/>
    </sheetView>
  </sheetViews>
  <sheetFormatPr defaultColWidth="8.796875" defaultRowHeight="14.25"/>
  <cols>
    <col min="1" max="1" width="20.19921875" style="3" customWidth="1"/>
    <col min="2" max="2" width="6.8984375" style="7" customWidth="1"/>
    <col min="3" max="3" width="8.09765625" style="1" customWidth="1"/>
    <col min="4" max="5" width="10.5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24"/>
      <c r="D1" s="24"/>
      <c r="E1" s="24"/>
      <c r="F1" s="736" t="s">
        <v>31</v>
      </c>
      <c r="G1" s="736"/>
      <c r="H1" s="736"/>
      <c r="I1" s="736"/>
      <c r="J1" s="736"/>
      <c r="K1" s="736"/>
      <c r="L1" s="736"/>
      <c r="M1" s="736"/>
      <c r="N1" s="736"/>
      <c r="O1" s="736"/>
    </row>
    <row r="2" spans="6:15" ht="19.5" customHeight="1">
      <c r="F2" s="738" t="s">
        <v>32</v>
      </c>
      <c r="G2" s="738"/>
      <c r="H2" s="738"/>
      <c r="I2" s="738"/>
      <c r="J2" s="738"/>
      <c r="K2" s="738"/>
      <c r="L2" s="738"/>
      <c r="M2" s="738"/>
      <c r="N2" s="738"/>
      <c r="O2" s="738"/>
    </row>
    <row r="3" spans="6:15" ht="14.25">
      <c r="F3" s="84" t="s">
        <v>44</v>
      </c>
      <c r="G3" s="84"/>
      <c r="H3" s="84"/>
      <c r="I3" s="92" t="s">
        <v>45</v>
      </c>
      <c r="J3" s="92"/>
      <c r="K3" s="92"/>
      <c r="L3" s="85"/>
      <c r="M3" s="85"/>
      <c r="N3" s="85"/>
      <c r="O3" s="86"/>
    </row>
    <row r="4" spans="6:15" ht="14.25">
      <c r="F4" s="62"/>
      <c r="G4" s="62"/>
      <c r="H4" s="62"/>
      <c r="I4" s="27"/>
      <c r="J4" s="27"/>
      <c r="K4" s="27"/>
      <c r="L4" s="6"/>
      <c r="M4" s="6"/>
      <c r="N4" s="6"/>
      <c r="O4" s="13"/>
    </row>
    <row r="5" spans="1:16" ht="16.5" customHeight="1">
      <c r="A5" s="25"/>
      <c r="B5" s="43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5" s="17" customFormat="1" ht="18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6" ht="16.5" customHeight="1">
      <c r="A7" s="12" t="s">
        <v>42</v>
      </c>
      <c r="B7" s="53"/>
      <c r="C7" s="29"/>
      <c r="D7" s="29"/>
      <c r="E7" s="29"/>
      <c r="F7" s="29"/>
      <c r="G7" s="29"/>
      <c r="H7" s="29"/>
      <c r="I7" s="29"/>
      <c r="J7" s="29"/>
      <c r="K7" s="29"/>
      <c r="L7" s="155"/>
      <c r="M7" s="155"/>
      <c r="N7" s="155"/>
      <c r="O7" s="29"/>
      <c r="P7" s="1"/>
    </row>
    <row r="8" spans="1:15" ht="19.5" customHeight="1">
      <c r="A8" s="723" t="s">
        <v>21</v>
      </c>
      <c r="B8" s="724"/>
      <c r="C8" s="555" t="s">
        <v>22</v>
      </c>
      <c r="D8" s="562" t="s">
        <v>306</v>
      </c>
      <c r="E8" s="65" t="s">
        <v>316</v>
      </c>
      <c r="F8" s="458" t="s">
        <v>338</v>
      </c>
      <c r="G8" s="572" t="s">
        <v>306</v>
      </c>
      <c r="H8" s="572" t="s">
        <v>305</v>
      </c>
      <c r="I8" s="458" t="s">
        <v>339</v>
      </c>
      <c r="J8" s="459" t="s">
        <v>306</v>
      </c>
      <c r="K8" s="573" t="s">
        <v>305</v>
      </c>
      <c r="L8" s="458" t="s">
        <v>336</v>
      </c>
      <c r="M8" s="459" t="s">
        <v>323</v>
      </c>
      <c r="N8" s="460" t="s">
        <v>331</v>
      </c>
      <c r="O8" s="458" t="s">
        <v>337</v>
      </c>
    </row>
    <row r="9" spans="1:15" s="63" customFormat="1" ht="40.5" customHeight="1">
      <c r="A9" s="381" t="s">
        <v>67</v>
      </c>
      <c r="B9" s="382" t="s">
        <v>74</v>
      </c>
      <c r="C9" s="556" t="s">
        <v>213</v>
      </c>
      <c r="D9" s="609" t="s">
        <v>378</v>
      </c>
      <c r="E9" s="610" t="s">
        <v>374</v>
      </c>
      <c r="F9" s="563" t="s">
        <v>216</v>
      </c>
      <c r="G9" s="163" t="s">
        <v>373</v>
      </c>
      <c r="H9" s="163" t="s">
        <v>374</v>
      </c>
      <c r="I9" s="186" t="s">
        <v>217</v>
      </c>
      <c r="J9" s="568" t="s">
        <v>308</v>
      </c>
      <c r="K9" s="191" t="s">
        <v>314</v>
      </c>
      <c r="L9" s="186" t="s">
        <v>17</v>
      </c>
      <c r="M9" s="568" t="s">
        <v>308</v>
      </c>
      <c r="N9" s="191" t="s">
        <v>314</v>
      </c>
      <c r="O9" s="186" t="s">
        <v>17</v>
      </c>
    </row>
    <row r="10" spans="1:16" s="17" customFormat="1" ht="40.5" customHeight="1">
      <c r="A10" s="353" t="s">
        <v>212</v>
      </c>
      <c r="B10" s="354" t="s">
        <v>73</v>
      </c>
      <c r="C10" s="187" t="s">
        <v>213</v>
      </c>
      <c r="D10" s="611" t="s">
        <v>359</v>
      </c>
      <c r="E10" s="612" t="s">
        <v>351</v>
      </c>
      <c r="F10" s="564" t="s">
        <v>219</v>
      </c>
      <c r="G10" s="356" t="s">
        <v>366</v>
      </c>
      <c r="H10" s="356" t="s">
        <v>374</v>
      </c>
      <c r="I10" s="564" t="s">
        <v>218</v>
      </c>
      <c r="J10" s="569" t="s">
        <v>308</v>
      </c>
      <c r="K10" s="355" t="s">
        <v>308</v>
      </c>
      <c r="L10" s="564" t="s">
        <v>17</v>
      </c>
      <c r="M10" s="569" t="s">
        <v>308</v>
      </c>
      <c r="N10" s="355" t="s">
        <v>308</v>
      </c>
      <c r="O10" s="357" t="s">
        <v>17</v>
      </c>
      <c r="P10" s="63"/>
    </row>
    <row r="11" spans="1:16" s="17" customFormat="1" ht="40.5" customHeight="1">
      <c r="A11" s="220" t="s">
        <v>167</v>
      </c>
      <c r="B11" s="74" t="s">
        <v>75</v>
      </c>
      <c r="C11" s="557" t="s">
        <v>214</v>
      </c>
      <c r="D11" s="654" t="s">
        <v>378</v>
      </c>
      <c r="E11" s="613" t="s">
        <v>374</v>
      </c>
      <c r="F11" s="565" t="s">
        <v>196</v>
      </c>
      <c r="G11" s="655" t="s">
        <v>378</v>
      </c>
      <c r="H11" s="655" t="s">
        <v>374</v>
      </c>
      <c r="I11" s="565" t="s">
        <v>200</v>
      </c>
      <c r="J11" s="569" t="s">
        <v>308</v>
      </c>
      <c r="K11" s="355" t="s">
        <v>308</v>
      </c>
      <c r="L11" s="565" t="s">
        <v>72</v>
      </c>
      <c r="M11" s="569" t="s">
        <v>308</v>
      </c>
      <c r="N11" s="355" t="s">
        <v>308</v>
      </c>
      <c r="O11" s="265" t="s">
        <v>76</v>
      </c>
      <c r="P11" s="63"/>
    </row>
    <row r="12" spans="1:15" s="63" customFormat="1" ht="40.5" customHeight="1">
      <c r="A12" s="338" t="s">
        <v>91</v>
      </c>
      <c r="B12" s="383" t="s">
        <v>77</v>
      </c>
      <c r="C12" s="558" t="s">
        <v>215</v>
      </c>
      <c r="D12" s="566" t="s">
        <v>308</v>
      </c>
      <c r="E12" s="384" t="s">
        <v>308</v>
      </c>
      <c r="F12" s="224" t="s">
        <v>17</v>
      </c>
      <c r="G12" s="567" t="s">
        <v>308</v>
      </c>
      <c r="H12" s="339" t="s">
        <v>308</v>
      </c>
      <c r="I12" s="224" t="s">
        <v>17</v>
      </c>
      <c r="J12" s="570" t="s">
        <v>350</v>
      </c>
      <c r="K12" s="385" t="s">
        <v>351</v>
      </c>
      <c r="L12" s="224" t="s">
        <v>220</v>
      </c>
      <c r="M12" s="552" t="s">
        <v>424</v>
      </c>
      <c r="N12" s="386" t="s">
        <v>425</v>
      </c>
      <c r="O12" s="224" t="s">
        <v>221</v>
      </c>
    </row>
    <row r="13" spans="1:15" s="17" customFormat="1" ht="40.5" customHeight="1">
      <c r="A13" s="376" t="s">
        <v>274</v>
      </c>
      <c r="B13" s="377" t="s">
        <v>74</v>
      </c>
      <c r="C13" s="559" t="s">
        <v>275</v>
      </c>
      <c r="D13" s="614" t="s">
        <v>390</v>
      </c>
      <c r="E13" s="615" t="s">
        <v>363</v>
      </c>
      <c r="F13" s="361" t="s">
        <v>276</v>
      </c>
      <c r="G13" s="360" t="s">
        <v>351</v>
      </c>
      <c r="H13" s="360" t="s">
        <v>363</v>
      </c>
      <c r="I13" s="361" t="s">
        <v>277</v>
      </c>
      <c r="J13" s="568" t="s">
        <v>308</v>
      </c>
      <c r="K13" s="191" t="s">
        <v>314</v>
      </c>
      <c r="L13" s="361" t="s">
        <v>17</v>
      </c>
      <c r="M13" s="568" t="s">
        <v>308</v>
      </c>
      <c r="N13" s="191" t="s">
        <v>314</v>
      </c>
      <c r="O13" s="361" t="s">
        <v>17</v>
      </c>
    </row>
    <row r="14" spans="1:15" s="63" customFormat="1" ht="40.5" customHeight="1">
      <c r="A14" s="263" t="s">
        <v>67</v>
      </c>
      <c r="B14" s="264" t="s">
        <v>73</v>
      </c>
      <c r="C14" s="560" t="s">
        <v>275</v>
      </c>
      <c r="D14" s="620" t="s">
        <v>440</v>
      </c>
      <c r="E14" s="616" t="s">
        <v>391</v>
      </c>
      <c r="F14" s="563" t="s">
        <v>278</v>
      </c>
      <c r="G14" s="163" t="s">
        <v>346</v>
      </c>
      <c r="H14" s="163" t="s">
        <v>363</v>
      </c>
      <c r="I14" s="563" t="s">
        <v>279</v>
      </c>
      <c r="J14" s="569" t="s">
        <v>308</v>
      </c>
      <c r="K14" s="355" t="s">
        <v>308</v>
      </c>
      <c r="L14" s="563" t="s">
        <v>17</v>
      </c>
      <c r="M14" s="569" t="s">
        <v>308</v>
      </c>
      <c r="N14" s="355" t="s">
        <v>308</v>
      </c>
      <c r="O14" s="146" t="s">
        <v>17</v>
      </c>
    </row>
    <row r="15" spans="1:15" s="63" customFormat="1" ht="40.5" customHeight="1">
      <c r="A15" s="220" t="s">
        <v>156</v>
      </c>
      <c r="B15" s="74" t="s">
        <v>75</v>
      </c>
      <c r="C15" s="557" t="s">
        <v>280</v>
      </c>
      <c r="D15" s="656" t="s">
        <v>354</v>
      </c>
      <c r="E15" s="617" t="s">
        <v>363</v>
      </c>
      <c r="F15" s="565" t="s">
        <v>240</v>
      </c>
      <c r="G15" s="655" t="s">
        <v>354</v>
      </c>
      <c r="H15" s="655" t="s">
        <v>363</v>
      </c>
      <c r="I15" s="565" t="s">
        <v>237</v>
      </c>
      <c r="J15" s="569" t="s">
        <v>308</v>
      </c>
      <c r="K15" s="355" t="s">
        <v>308</v>
      </c>
      <c r="L15" s="565" t="s">
        <v>17</v>
      </c>
      <c r="M15" s="569" t="s">
        <v>308</v>
      </c>
      <c r="N15" s="355" t="s">
        <v>308</v>
      </c>
      <c r="O15" s="265" t="s">
        <v>17</v>
      </c>
    </row>
    <row r="16" spans="1:15" s="17" customFormat="1" ht="40.5" customHeight="1">
      <c r="A16" s="387" t="s">
        <v>144</v>
      </c>
      <c r="B16" s="192" t="s">
        <v>77</v>
      </c>
      <c r="C16" s="193" t="s">
        <v>258</v>
      </c>
      <c r="D16" s="571" t="s">
        <v>308</v>
      </c>
      <c r="E16" s="221" t="s">
        <v>308</v>
      </c>
      <c r="F16" s="224" t="s">
        <v>17</v>
      </c>
      <c r="G16" s="567" t="s">
        <v>308</v>
      </c>
      <c r="H16" s="339" t="s">
        <v>308</v>
      </c>
      <c r="I16" s="380" t="s">
        <v>17</v>
      </c>
      <c r="J16" s="577" t="s">
        <v>358</v>
      </c>
      <c r="K16" s="378" t="s">
        <v>352</v>
      </c>
      <c r="L16" s="380" t="s">
        <v>241</v>
      </c>
      <c r="M16" s="553" t="s">
        <v>426</v>
      </c>
      <c r="N16" s="379" t="s">
        <v>427</v>
      </c>
      <c r="O16" s="380" t="s">
        <v>240</v>
      </c>
    </row>
    <row r="17" spans="1:15" s="63" customFormat="1" ht="40.5" customHeight="1">
      <c r="A17" s="353" t="s">
        <v>299</v>
      </c>
      <c r="B17" s="354" t="s">
        <v>73</v>
      </c>
      <c r="C17" s="561" t="s">
        <v>298</v>
      </c>
      <c r="D17" s="618" t="s">
        <v>363</v>
      </c>
      <c r="E17" s="619" t="s">
        <v>392</v>
      </c>
      <c r="F17" s="361" t="s">
        <v>300</v>
      </c>
      <c r="G17" s="360" t="s">
        <v>375</v>
      </c>
      <c r="H17" s="360" t="s">
        <v>376</v>
      </c>
      <c r="I17" s="361" t="s">
        <v>243</v>
      </c>
      <c r="J17" s="568" t="s">
        <v>308</v>
      </c>
      <c r="K17" s="191" t="s">
        <v>314</v>
      </c>
      <c r="L17" s="564" t="s">
        <v>17</v>
      </c>
      <c r="M17" s="568" t="s">
        <v>308</v>
      </c>
      <c r="N17" s="191" t="s">
        <v>314</v>
      </c>
      <c r="O17" s="357" t="s">
        <v>17</v>
      </c>
    </row>
    <row r="18" spans="1:15" s="17" customFormat="1" ht="40.5" customHeight="1">
      <c r="A18" s="421" t="s">
        <v>91</v>
      </c>
      <c r="B18" s="201" t="s">
        <v>77</v>
      </c>
      <c r="C18" s="202" t="s">
        <v>258</v>
      </c>
      <c r="D18" s="571" t="s">
        <v>308</v>
      </c>
      <c r="E18" s="221" t="s">
        <v>308</v>
      </c>
      <c r="F18" s="224" t="s">
        <v>17</v>
      </c>
      <c r="G18" s="567" t="s">
        <v>308</v>
      </c>
      <c r="H18" s="339" t="s">
        <v>308</v>
      </c>
      <c r="I18" s="348" t="s">
        <v>17</v>
      </c>
      <c r="J18" s="571" t="s">
        <v>353</v>
      </c>
      <c r="K18" s="221" t="s">
        <v>349</v>
      </c>
      <c r="L18" s="348" t="s">
        <v>244</v>
      </c>
      <c r="M18" s="554" t="s">
        <v>427</v>
      </c>
      <c r="N18" s="347" t="s">
        <v>428</v>
      </c>
      <c r="O18" s="348" t="s">
        <v>243</v>
      </c>
    </row>
    <row r="19" spans="1:15" s="209" customFormat="1" ht="14.25" customHeight="1">
      <c r="A19" s="750"/>
      <c r="B19" s="750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</row>
    <row r="20" spans="1:15" s="18" customFormat="1" ht="14.25" customHeight="1">
      <c r="A20" s="113"/>
      <c r="B20" s="114"/>
      <c r="C20" s="114"/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1:15" s="422" customFormat="1" ht="14.25" customHeight="1">
      <c r="A21" s="406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</row>
    <row r="22" spans="1:15" s="422" customFormat="1" ht="14.25" customHeight="1">
      <c r="A22" s="406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</row>
    <row r="23" spans="1:15" s="422" customFormat="1" ht="14.25" customHeight="1">
      <c r="A23" s="406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</row>
    <row r="24" spans="1:15" s="422" customFormat="1" ht="14.25" customHeight="1">
      <c r="A24" s="406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</row>
    <row r="25" spans="1:15" s="422" customFormat="1" ht="14.25" customHeight="1">
      <c r="A25" s="406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</row>
    <row r="26" spans="1:15" s="422" customFormat="1" ht="14.25" customHeight="1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</row>
    <row r="27" spans="1:15" s="422" customFormat="1" ht="14.25" customHeight="1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</row>
    <row r="28" s="407" customFormat="1" ht="14.25" customHeight="1"/>
    <row r="29" spans="1:15" s="17" customFormat="1" ht="14.25" customHeight="1">
      <c r="A29" s="751"/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</row>
    <row r="30" spans="1:15" s="17" customFormat="1" ht="14.25" customHeight="1">
      <c r="A30" s="749"/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</row>
    <row r="31" spans="1:15" ht="14.25" customHeight="1">
      <c r="A31" s="749"/>
      <c r="B31" s="749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</row>
    <row r="32" spans="1:15" ht="14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4.25" customHeight="1">
      <c r="A33" s="713"/>
      <c r="B33" s="713"/>
      <c r="C33" s="713"/>
      <c r="D33" s="393"/>
      <c r="E33" s="393"/>
      <c r="F33" s="75"/>
      <c r="G33" s="75"/>
      <c r="H33" s="75"/>
      <c r="I33" s="75"/>
      <c r="J33" s="75"/>
      <c r="K33" s="75"/>
      <c r="L33" s="153"/>
      <c r="M33" s="153"/>
      <c r="N33" s="153"/>
      <c r="O33" s="153"/>
    </row>
    <row r="34" spans="1:15" ht="14.25" customHeight="1">
      <c r="A34" s="715"/>
      <c r="B34" s="715"/>
      <c r="C34" s="715"/>
      <c r="D34" s="394"/>
      <c r="E34" s="394"/>
      <c r="F34" s="748"/>
      <c r="G34" s="748"/>
      <c r="H34" s="748"/>
      <c r="I34" s="748"/>
      <c r="J34" s="748"/>
      <c r="K34" s="748"/>
      <c r="L34" s="748"/>
      <c r="M34" s="748"/>
      <c r="N34" s="748"/>
      <c r="O34" s="748"/>
    </row>
    <row r="35" spans="2:15" ht="14.25" customHeight="1">
      <c r="B35" s="747"/>
      <c r="C35" s="747"/>
      <c r="D35" s="112"/>
      <c r="E35" s="112"/>
      <c r="F35" s="2"/>
      <c r="G35" s="2"/>
      <c r="H35" s="2"/>
      <c r="I35" s="4"/>
      <c r="J35" s="4"/>
      <c r="K35" s="4"/>
      <c r="L35" s="4"/>
      <c r="M35" s="4"/>
      <c r="N35" s="4"/>
      <c r="O35" s="4"/>
    </row>
    <row r="36" ht="14.25" customHeight="1"/>
  </sheetData>
  <sheetProtection scenarios="1"/>
  <mergeCells count="11">
    <mergeCell ref="F1:O1"/>
    <mergeCell ref="F2:O2"/>
    <mergeCell ref="A30:O30"/>
    <mergeCell ref="A29:O29"/>
    <mergeCell ref="B35:C35"/>
    <mergeCell ref="A34:C34"/>
    <mergeCell ref="A8:B8"/>
    <mergeCell ref="F34:O34"/>
    <mergeCell ref="A33:C33"/>
    <mergeCell ref="A31:O31"/>
    <mergeCell ref="A19:O19"/>
  </mergeCells>
  <hyperlinks>
    <hyperlink ref="I3" r:id="rId1" display="http://www.sinotrans.co.jp/"/>
  </hyperlink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54" r:id="rId3"/>
  <colBreaks count="1" manualBreakCount="1">
    <brk id="15" max="5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25"/>
  <sheetViews>
    <sheetView zoomScale="85" zoomScaleNormal="85" zoomScaleSheetLayoutView="70" workbookViewId="0" topLeftCell="A1">
      <selection activeCell="A1" sqref="A1:I1"/>
    </sheetView>
  </sheetViews>
  <sheetFormatPr defaultColWidth="8.796875" defaultRowHeight="14.25"/>
  <cols>
    <col min="1" max="1" width="25.8984375" style="3" customWidth="1"/>
    <col min="2" max="2" width="10.59765625" style="7" customWidth="1"/>
    <col min="3" max="3" width="11.3984375" style="1" customWidth="1"/>
    <col min="4" max="5" width="13.59765625" style="1" customWidth="1"/>
    <col min="6" max="6" width="16.3984375" style="1" customWidth="1"/>
    <col min="7" max="9" width="13.59765625" style="1" customWidth="1"/>
    <col min="10" max="16384" width="9" style="5" customWidth="1"/>
  </cols>
  <sheetData>
    <row r="1" spans="1:9" ht="34.5" customHeight="1">
      <c r="A1" s="679" t="s">
        <v>145</v>
      </c>
      <c r="B1" s="679"/>
      <c r="C1" s="679"/>
      <c r="D1" s="679"/>
      <c r="E1" s="679"/>
      <c r="F1" s="679"/>
      <c r="G1" s="679"/>
      <c r="H1" s="679"/>
      <c r="I1" s="679"/>
    </row>
    <row r="2" spans="1:9" ht="19.5" customHeight="1">
      <c r="A2" s="701" t="s">
        <v>35</v>
      </c>
      <c r="B2" s="701"/>
      <c r="C2" s="701"/>
      <c r="D2" s="701"/>
      <c r="E2" s="701"/>
      <c r="F2" s="701"/>
      <c r="G2" s="701"/>
      <c r="H2" s="701"/>
      <c r="I2" s="701"/>
    </row>
    <row r="3" spans="6:8" ht="13.5">
      <c r="F3" s="92" t="s">
        <v>146</v>
      </c>
      <c r="G3" s="92"/>
      <c r="H3" s="92"/>
    </row>
    <row r="4" ht="12"/>
    <row r="5" spans="1:10" ht="16.5" customHeight="1">
      <c r="A5" s="25"/>
      <c r="B5" s="43"/>
      <c r="C5" s="25"/>
      <c r="D5" s="25"/>
      <c r="E5" s="25"/>
      <c r="F5" s="25"/>
      <c r="G5" s="25"/>
      <c r="H5" s="25"/>
      <c r="I5" s="25"/>
      <c r="J5" s="23"/>
    </row>
    <row r="6" spans="1:9" s="17" customFormat="1" ht="18.7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10" ht="16.5" customHeight="1">
      <c r="A7" s="12" t="s">
        <v>147</v>
      </c>
      <c r="B7" s="53"/>
      <c r="C7" s="29"/>
      <c r="D7" s="29"/>
      <c r="E7" s="29"/>
      <c r="F7" s="29"/>
      <c r="G7" s="29"/>
      <c r="H7" s="29"/>
      <c r="I7" s="29"/>
      <c r="J7" s="1"/>
    </row>
    <row r="8" spans="1:9" ht="26.25" customHeight="1">
      <c r="A8" s="723" t="s">
        <v>148</v>
      </c>
      <c r="B8" s="724"/>
      <c r="C8" s="65" t="s">
        <v>149</v>
      </c>
      <c r="D8" s="396" t="s">
        <v>340</v>
      </c>
      <c r="E8" s="396" t="s">
        <v>341</v>
      </c>
      <c r="F8" s="538" t="s">
        <v>344</v>
      </c>
      <c r="G8" s="540" t="s">
        <v>342</v>
      </c>
      <c r="H8" s="540" t="s">
        <v>343</v>
      </c>
      <c r="I8" s="575" t="s">
        <v>345</v>
      </c>
    </row>
    <row r="9" spans="1:10" s="63" customFormat="1" ht="62.25" customHeight="1">
      <c r="A9" s="368" t="s">
        <v>153</v>
      </c>
      <c r="B9" s="369" t="s">
        <v>154</v>
      </c>
      <c r="C9" s="370" t="s">
        <v>190</v>
      </c>
      <c r="D9" s="674" t="s">
        <v>466</v>
      </c>
      <c r="E9" s="674" t="s">
        <v>465</v>
      </c>
      <c r="F9" s="371" t="s">
        <v>191</v>
      </c>
      <c r="G9" s="574" t="s">
        <v>399</v>
      </c>
      <c r="H9" s="574" t="s">
        <v>400</v>
      </c>
      <c r="I9" s="372" t="s">
        <v>192</v>
      </c>
      <c r="J9" s="17"/>
    </row>
    <row r="10" spans="1:10" s="63" customFormat="1" ht="62.25" customHeight="1">
      <c r="A10" s="368" t="s">
        <v>155</v>
      </c>
      <c r="B10" s="369" t="s">
        <v>152</v>
      </c>
      <c r="C10" s="370" t="s">
        <v>203</v>
      </c>
      <c r="D10" s="674" t="s">
        <v>469</v>
      </c>
      <c r="E10" s="674" t="s">
        <v>467</v>
      </c>
      <c r="F10" s="373" t="s">
        <v>204</v>
      </c>
      <c r="G10" s="375" t="s">
        <v>401</v>
      </c>
      <c r="H10" s="375" t="s">
        <v>402</v>
      </c>
      <c r="I10" s="372" t="s">
        <v>205</v>
      </c>
      <c r="J10" s="17"/>
    </row>
    <row r="11" spans="1:9" s="17" customFormat="1" ht="62.25" customHeight="1">
      <c r="A11" s="368" t="s">
        <v>150</v>
      </c>
      <c r="B11" s="369" t="s">
        <v>151</v>
      </c>
      <c r="C11" s="370" t="s">
        <v>289</v>
      </c>
      <c r="D11" s="674" t="s">
        <v>470</v>
      </c>
      <c r="E11" s="674" t="s">
        <v>468</v>
      </c>
      <c r="F11" s="371" t="s">
        <v>290</v>
      </c>
      <c r="G11" s="574" t="s">
        <v>402</v>
      </c>
      <c r="H11" s="574" t="s">
        <v>403</v>
      </c>
      <c r="I11" s="374" t="s">
        <v>291</v>
      </c>
    </row>
    <row r="12" spans="1:9" s="209" customFormat="1" ht="19.5" customHeight="1">
      <c r="A12" s="750"/>
      <c r="B12" s="750"/>
      <c r="C12" s="750"/>
      <c r="D12" s="750"/>
      <c r="E12" s="750"/>
      <c r="F12" s="750"/>
      <c r="G12" s="750"/>
      <c r="H12" s="750"/>
      <c r="I12" s="750"/>
    </row>
    <row r="13" spans="1:9" s="18" customFormat="1" ht="15" customHeight="1">
      <c r="A13" s="113"/>
      <c r="B13" s="114"/>
      <c r="C13" s="114"/>
      <c r="D13" s="114"/>
      <c r="E13" s="114"/>
      <c r="F13" s="116"/>
      <c r="G13" s="116"/>
      <c r="H13" s="116"/>
      <c r="I13" s="115"/>
    </row>
    <row r="14" spans="1:9" s="422" customFormat="1" ht="18" customHeight="1">
      <c r="A14" s="406"/>
      <c r="B14" s="406"/>
      <c r="C14" s="406"/>
      <c r="D14" s="406"/>
      <c r="E14" s="406"/>
      <c r="F14" s="406"/>
      <c r="G14" s="406"/>
      <c r="H14" s="406"/>
      <c r="I14" s="406"/>
    </row>
    <row r="15" spans="1:9" s="422" customFormat="1" ht="18" customHeight="1">
      <c r="A15" s="406"/>
      <c r="B15" s="753"/>
      <c r="C15" s="753"/>
      <c r="D15" s="406"/>
      <c r="E15" s="406"/>
      <c r="F15" s="406"/>
      <c r="G15" s="406"/>
      <c r="H15" s="406"/>
      <c r="I15" s="406"/>
    </row>
    <row r="16" spans="1:9" s="422" customFormat="1" ht="18" customHeight="1">
      <c r="A16" s="406"/>
      <c r="B16" s="753"/>
      <c r="C16" s="753"/>
      <c r="D16" s="406"/>
      <c r="E16" s="406"/>
      <c r="F16" s="406"/>
      <c r="G16" s="406"/>
      <c r="H16" s="406"/>
      <c r="I16" s="406"/>
    </row>
    <row r="17" spans="1:9" s="422" customFormat="1" ht="18" customHeight="1">
      <c r="A17" s="406"/>
      <c r="B17" s="753"/>
      <c r="C17" s="753"/>
      <c r="D17" s="406"/>
      <c r="E17" s="406"/>
      <c r="F17" s="406"/>
      <c r="G17" s="406"/>
      <c r="H17" s="406"/>
      <c r="I17" s="406"/>
    </row>
    <row r="18" s="407" customFormat="1" ht="8.25" customHeight="1"/>
    <row r="19" spans="1:9" s="18" customFormat="1" ht="22.5" customHeight="1">
      <c r="A19" s="755"/>
      <c r="B19" s="755"/>
      <c r="C19" s="755"/>
      <c r="D19" s="755"/>
      <c r="E19" s="755"/>
      <c r="F19" s="755"/>
      <c r="G19" s="755"/>
      <c r="H19" s="755"/>
      <c r="I19" s="755"/>
    </row>
    <row r="20" spans="1:9" s="17" customFormat="1" ht="24.75" customHeight="1">
      <c r="A20" s="749"/>
      <c r="B20" s="749"/>
      <c r="C20" s="749"/>
      <c r="D20" s="749"/>
      <c r="E20" s="749"/>
      <c r="F20" s="749"/>
      <c r="G20" s="749"/>
      <c r="H20" s="749"/>
      <c r="I20" s="749"/>
    </row>
    <row r="21" spans="1:9" ht="15.75" customHeight="1">
      <c r="A21" s="749"/>
      <c r="B21" s="749"/>
      <c r="C21" s="749"/>
      <c r="D21" s="749"/>
      <c r="E21" s="749"/>
      <c r="F21" s="749"/>
      <c r="G21" s="749"/>
      <c r="H21" s="749"/>
      <c r="I21" s="749"/>
    </row>
    <row r="22" spans="1:9" ht="5.25" customHeight="1">
      <c r="A22" s="68"/>
      <c r="B22" s="68"/>
      <c r="C22" s="68"/>
      <c r="D22" s="68"/>
      <c r="E22" s="68"/>
      <c r="F22" s="68"/>
      <c r="G22" s="68"/>
      <c r="H22" s="68"/>
      <c r="I22" s="68"/>
    </row>
    <row r="23" spans="1:15" ht="15" customHeight="1">
      <c r="A23" s="756"/>
      <c r="B23" s="756"/>
      <c r="C23" s="756"/>
      <c r="D23" s="756"/>
      <c r="E23" s="756"/>
      <c r="F23" s="756"/>
      <c r="G23" s="398"/>
      <c r="H23" s="398"/>
      <c r="I23" s="398"/>
      <c r="J23" s="153"/>
      <c r="K23" s="153"/>
      <c r="L23" s="153"/>
      <c r="M23" s="153"/>
      <c r="N23" s="75"/>
      <c r="O23" s="75"/>
    </row>
    <row r="24" spans="1:15" ht="15" customHeight="1">
      <c r="A24" s="752"/>
      <c r="B24" s="752"/>
      <c r="C24" s="752"/>
      <c r="D24" s="752"/>
      <c r="E24" s="752"/>
      <c r="F24" s="752"/>
      <c r="G24" s="399"/>
      <c r="H24" s="399"/>
      <c r="I24" s="399"/>
      <c r="J24" s="12"/>
      <c r="K24" s="12"/>
      <c r="L24" s="12"/>
      <c r="M24" s="12"/>
      <c r="N24" s="12"/>
      <c r="O24" s="12"/>
    </row>
    <row r="25" spans="1:10" s="1" customFormat="1" ht="14.25">
      <c r="A25" s="754"/>
      <c r="B25" s="754"/>
      <c r="C25" s="754"/>
      <c r="D25" s="754"/>
      <c r="E25" s="754"/>
      <c r="F25" s="754"/>
      <c r="G25" s="397"/>
      <c r="H25" s="397"/>
      <c r="I25" s="11"/>
      <c r="J25" s="5"/>
    </row>
  </sheetData>
  <sheetProtection scenarios="1"/>
  <mergeCells count="11">
    <mergeCell ref="A25:F25"/>
    <mergeCell ref="A19:I19"/>
    <mergeCell ref="A20:I20"/>
    <mergeCell ref="A21:I21"/>
    <mergeCell ref="A23:F23"/>
    <mergeCell ref="A24:F24"/>
    <mergeCell ref="A1:I1"/>
    <mergeCell ref="A2:I2"/>
    <mergeCell ref="A8:B8"/>
    <mergeCell ref="A12:I12"/>
    <mergeCell ref="B15:C17"/>
  </mergeCells>
  <hyperlinks>
    <hyperlink ref="F3" r:id="rId1" display="http://www.sinotrans.co.jp/"/>
  </hyperlink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71" r:id="rId3"/>
  <colBreaks count="1" manualBreakCount="1">
    <brk id="9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SINO11</cp:lastModifiedBy>
  <cp:lastPrinted>2017-04-25T08:24:28Z</cp:lastPrinted>
  <dcterms:created xsi:type="dcterms:W3CDTF">2000-01-10T02:46:04Z</dcterms:created>
  <dcterms:modified xsi:type="dcterms:W3CDTF">2017-04-26T04:19:59Z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