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0920" tabRatio="840" activeTab="0"/>
  </bookViews>
  <sheets>
    <sheet name="JS" sheetId="1" r:id="rId1"/>
    <sheet name="QIN-LYG(KANTO)" sheetId="2" r:id="rId2"/>
    <sheet name="QIN-LYG (KANSAI)" sheetId="3" r:id="rId3"/>
    <sheet name="QIN-LYG (KANSAI) BAK" sheetId="4" state="hidden" r:id="rId4"/>
    <sheet name="SHA(KANTO)" sheetId="5" r:id="rId5"/>
    <sheet name="SHA(KANSAI)" sheetId="6" r:id="rId6"/>
    <sheet name="XG-LK-DL(KANTO)" sheetId="7" r:id="rId7"/>
    <sheet name="XG-LK-DL (KANSAI)" sheetId="8" r:id="rId8"/>
  </sheets>
  <definedNames>
    <definedName name="_xlnm.Print_Area" localSheetId="0">'JS'!$A$1:$Q$12</definedName>
    <definedName name="_xlnm.Print_Area" localSheetId="2">'QIN-LYG (KANSAI)'!$A$1:$O$14</definedName>
    <definedName name="_xlnm.Print_Area" localSheetId="3">'QIN-LYG (KANSAI) BAK'!$A$1:$K$38</definedName>
    <definedName name="_xlnm.Print_Area" localSheetId="1">'QIN-LYG(KANTO)'!$A$1:$L$14</definedName>
    <definedName name="_xlnm.Print_Area" localSheetId="7">'XG-LK-DL (KANSAI)'!$A$1:$O$16</definedName>
    <definedName name="Z_29EAB4F7_217D_4BA1_9FF6_198B41752BB4_.wvu.PrintArea" localSheetId="0" hidden="1">'JS'!$A$1:$Q$12</definedName>
    <definedName name="Z_29EAB4F7_217D_4BA1_9FF6_198B41752BB4_.wvu.PrintArea" localSheetId="2" hidden="1">'QIN-LYG (KANSAI)'!$A$1:$O$14</definedName>
    <definedName name="Z_29EAB4F7_217D_4BA1_9FF6_198B41752BB4_.wvu.PrintArea" localSheetId="3" hidden="1">'QIN-LYG (KANSAI) BAK'!$A$1:$K$38</definedName>
    <definedName name="Z_29EAB4F7_217D_4BA1_9FF6_198B41752BB4_.wvu.PrintArea" localSheetId="1" hidden="1">'QIN-LYG(KANTO)'!$A$1:$L$14</definedName>
    <definedName name="Z_29EAB4F7_217D_4BA1_9FF6_198B41752BB4_.wvu.PrintArea" localSheetId="7" hidden="1">'XG-LK-DL (KANSAI)'!$A$1:$O$16</definedName>
    <definedName name="Z_308CC5E2_31E9_417E_8F64_449A8A513A15_.wvu.PrintArea" localSheetId="0" hidden="1">'JS'!$A$1:$Q$12</definedName>
    <definedName name="Z_308CC5E2_31E9_417E_8F64_449A8A513A15_.wvu.PrintArea" localSheetId="2" hidden="1">'QIN-LYG (KANSAI)'!$A$1:$O$14</definedName>
    <definedName name="Z_308CC5E2_31E9_417E_8F64_449A8A513A15_.wvu.PrintArea" localSheetId="3" hidden="1">'QIN-LYG (KANSAI) BAK'!$A$1:$K$38</definedName>
    <definedName name="Z_308CC5E2_31E9_417E_8F64_449A8A513A15_.wvu.PrintArea" localSheetId="1" hidden="1">'QIN-LYG(KANTO)'!$A$1:$L$14</definedName>
    <definedName name="Z_308CC5E2_31E9_417E_8F64_449A8A513A15_.wvu.PrintArea" localSheetId="7" hidden="1">'XG-LK-DL (KANSAI)'!$A$1:$O$16</definedName>
    <definedName name="Z_30B2C89B_B97F_4E7A_A4EA_2E35F086F222_.wvu.PrintArea" localSheetId="0" hidden="1">'JS'!$A$1:$Q$12</definedName>
    <definedName name="Z_30B2C89B_B97F_4E7A_A4EA_2E35F086F222_.wvu.PrintArea" localSheetId="2" hidden="1">'QIN-LYG (KANSAI)'!$A$1:$O$14</definedName>
    <definedName name="Z_30B2C89B_B97F_4E7A_A4EA_2E35F086F222_.wvu.PrintArea" localSheetId="3" hidden="1">'QIN-LYG (KANSAI) BAK'!$A$1:$K$38</definedName>
    <definedName name="Z_30B2C89B_B97F_4E7A_A4EA_2E35F086F222_.wvu.PrintArea" localSheetId="1" hidden="1">'QIN-LYG(KANTO)'!$A$1:$L$14</definedName>
    <definedName name="Z_30B2C89B_B97F_4E7A_A4EA_2E35F086F222_.wvu.PrintArea" localSheetId="7" hidden="1">'XG-LK-DL (KANSAI)'!$A$1:$O$16</definedName>
    <definedName name="Z_60984E3B_D211_4353_B82B_5E467E857CFB_.wvu.PrintArea" localSheetId="0" hidden="1">'JS'!$A$1:$Q$12</definedName>
    <definedName name="Z_60984E3B_D211_4353_B82B_5E467E857CFB_.wvu.PrintArea" localSheetId="2" hidden="1">'QIN-LYG (KANSAI)'!$A$1:$O$14</definedName>
    <definedName name="Z_60984E3B_D211_4353_B82B_5E467E857CFB_.wvu.PrintArea" localSheetId="3" hidden="1">'QIN-LYG (KANSAI) BAK'!$A$1:$K$38</definedName>
    <definedName name="Z_60984E3B_D211_4353_B82B_5E467E857CFB_.wvu.PrintArea" localSheetId="1" hidden="1">'QIN-LYG(KANTO)'!$A$1:$L$14</definedName>
    <definedName name="Z_60984E3B_D211_4353_B82B_5E467E857CFB_.wvu.PrintArea" localSheetId="7" hidden="1">'XG-LK-DL (KANSAI)'!$A$1:$O$16</definedName>
    <definedName name="Z_93A40525_490F_4CB2_B07A_529D77C437E1_.wvu.PrintArea" localSheetId="0" hidden="1">'JS'!$A$1:$Q$12</definedName>
    <definedName name="Z_93A40525_490F_4CB2_B07A_529D77C437E1_.wvu.PrintArea" localSheetId="2" hidden="1">'QIN-LYG (KANSAI)'!$A$1:$O$14</definedName>
    <definedName name="Z_93A40525_490F_4CB2_B07A_529D77C437E1_.wvu.PrintArea" localSheetId="3" hidden="1">'QIN-LYG (KANSAI) BAK'!$A$1:$K$38</definedName>
    <definedName name="Z_93A40525_490F_4CB2_B07A_529D77C437E1_.wvu.PrintArea" localSheetId="1" hidden="1">'QIN-LYG(KANTO)'!$A$1:$L$14</definedName>
    <definedName name="Z_93A40525_490F_4CB2_B07A_529D77C437E1_.wvu.PrintArea" localSheetId="7" hidden="1">'XG-LK-DL (KANSAI)'!$A$1:$O$16</definedName>
    <definedName name="Z_E403741B_327B_4E74_8875_94B92A5EFA23_.wvu.PrintArea" localSheetId="0" hidden="1">'JS'!$A$1:$Q$12</definedName>
    <definedName name="Z_E403741B_327B_4E74_8875_94B92A5EFA23_.wvu.PrintArea" localSheetId="2" hidden="1">'QIN-LYG (KANSAI)'!$A$1:$O$14</definedName>
    <definedName name="Z_E403741B_327B_4E74_8875_94B92A5EFA23_.wvu.PrintArea" localSheetId="3" hidden="1">'QIN-LYG (KANSAI) BAK'!$A$1:$K$38</definedName>
    <definedName name="Z_E403741B_327B_4E74_8875_94B92A5EFA23_.wvu.PrintArea" localSheetId="1" hidden="1">'QIN-LYG(KANTO)'!$A$1:$L$14</definedName>
    <definedName name="Z_E403741B_327B_4E74_8875_94B92A5EFA23_.wvu.PrintArea" localSheetId="7" hidden="1">'XG-LK-DL (KANSAI)'!$A$1:$O$16</definedName>
  </definedNames>
  <calcPr fullCalcOnLoad="1"/>
</workbook>
</file>

<file path=xl/sharedStrings.xml><?xml version="1.0" encoding="utf-8"?>
<sst xmlns="http://schemas.openxmlformats.org/spreadsheetml/2006/main" count="847" uniqueCount="321">
  <si>
    <t>VESSEL</t>
  </si>
  <si>
    <t>VOY NO.</t>
  </si>
  <si>
    <t>神戸</t>
  </si>
  <si>
    <t>東京</t>
  </si>
  <si>
    <t>横浜</t>
  </si>
  <si>
    <t>名古屋</t>
  </si>
  <si>
    <t>神戸</t>
  </si>
  <si>
    <t>大阪</t>
  </si>
  <si>
    <t>SINOTRANS CONTAINER LINES</t>
  </si>
  <si>
    <t>（金）</t>
  </si>
  <si>
    <t>青島</t>
  </si>
  <si>
    <t>門司</t>
  </si>
  <si>
    <t>連雲港</t>
  </si>
  <si>
    <t xml:space="preserve"> シノトランスジャパン株式会社</t>
  </si>
  <si>
    <t>中　外　運　日　本　公　司</t>
  </si>
  <si>
    <t>博多</t>
  </si>
  <si>
    <t>総　代　理　店</t>
  </si>
  <si>
    <t>-</t>
  </si>
  <si>
    <t>（月-月）</t>
  </si>
  <si>
    <t xml:space="preserve">     SHIPPING SCHEDULE</t>
  </si>
  <si>
    <t>VESSEL</t>
  </si>
  <si>
    <t>VOY NO.</t>
  </si>
  <si>
    <t>TEL : 03-3595-6321  FAX : 03-3595-6324</t>
  </si>
  <si>
    <t>(土)</t>
  </si>
  <si>
    <r>
      <t>東京本社　東京都港区西新橋２－１１－６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ニュー西新橋ビル</t>
    </r>
    <r>
      <rPr>
        <sz val="9"/>
        <rFont val="Arial"/>
        <family val="2"/>
      </rPr>
      <t xml:space="preserve"> 3</t>
    </r>
    <r>
      <rPr>
        <sz val="9"/>
        <rFont val="ＭＳ Ｐゴシック"/>
        <family val="3"/>
      </rPr>
      <t>階</t>
    </r>
  </si>
  <si>
    <t>(木-金)</t>
  </si>
  <si>
    <t>-</t>
  </si>
  <si>
    <t>(NA1)</t>
  </si>
  <si>
    <t>(NJ1)</t>
  </si>
  <si>
    <t xml:space="preserve">      SINOTRANS CONTAINER LINES</t>
  </si>
  <si>
    <r>
      <t xml:space="preserve">          SHIPPING SCHEDULE</t>
    </r>
    <r>
      <rPr>
        <b/>
        <sz val="12"/>
        <rFont val="ＭＳ Ｐゴシック"/>
        <family val="3"/>
      </rPr>
      <t>　</t>
    </r>
  </si>
  <si>
    <r>
      <t xml:space="preserve">                </t>
    </r>
  </si>
  <si>
    <t>関西支店　大阪市中央区道修町２－１－１０　Ｔ・Ｍ・Ｂ道修町ビル４Ｆ</t>
  </si>
  <si>
    <t>（月-火）</t>
  </si>
  <si>
    <r>
      <t>JAPAN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NANJING (</t>
    </r>
    <r>
      <rPr>
        <b/>
        <sz val="9"/>
        <rFont val="ＭＳ Ｐゴシック"/>
        <family val="3"/>
      </rPr>
      <t>南京</t>
    </r>
    <r>
      <rPr>
        <b/>
        <sz val="9"/>
        <rFont val="Arial"/>
        <family val="2"/>
      </rPr>
      <t>) - ZHANG JIA GANG (</t>
    </r>
    <r>
      <rPr>
        <b/>
        <sz val="9"/>
        <rFont val="ＭＳ Ｐゴシック"/>
        <family val="3"/>
      </rPr>
      <t>張家港</t>
    </r>
    <r>
      <rPr>
        <b/>
        <sz val="9"/>
        <rFont val="Arial"/>
        <family val="2"/>
      </rPr>
      <t>) - NANTONG (</t>
    </r>
    <r>
      <rPr>
        <b/>
        <sz val="9"/>
        <rFont val="ＭＳ Ｐゴシック"/>
        <family val="3"/>
      </rPr>
      <t>南通</t>
    </r>
    <r>
      <rPr>
        <b/>
        <sz val="9"/>
        <rFont val="Arial"/>
        <family val="2"/>
      </rPr>
      <t>)</t>
    </r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</si>
  <si>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LIAN YUN GANG (</t>
    </r>
    <r>
      <rPr>
        <b/>
        <sz val="9"/>
        <rFont val="ＭＳ Ｐゴシック"/>
        <family val="3"/>
      </rPr>
      <t>連雲港</t>
    </r>
    <r>
      <rPr>
        <b/>
        <sz val="9"/>
        <rFont val="Arial"/>
        <family val="2"/>
      </rPr>
      <t>)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</si>
  <si>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10"/>
        <rFont val="ＭＳ Ｐゴシック"/>
        <family val="3"/>
      </rPr>
      <t>関東</t>
    </r>
    <r>
      <rPr>
        <b/>
        <sz val="10"/>
        <rFont val="Arial"/>
        <family val="2"/>
      </rPr>
      <t>)</t>
    </r>
    <r>
      <rPr>
        <b/>
        <sz val="10"/>
        <rFont val="ＭＳ Ｐゴシック"/>
        <family val="3"/>
      </rPr>
      <t>　～　</t>
    </r>
    <r>
      <rPr>
        <b/>
        <sz val="10"/>
        <rFont val="Arial"/>
        <family val="2"/>
      </rPr>
      <t>NINGBO (</t>
    </r>
    <r>
      <rPr>
        <b/>
        <sz val="10"/>
        <rFont val="ＭＳ Ｐゴシック"/>
        <family val="3"/>
      </rPr>
      <t>寧波</t>
    </r>
    <r>
      <rPr>
        <b/>
        <sz val="10"/>
        <rFont val="Arial"/>
        <family val="2"/>
      </rPr>
      <t>) - SHANGHAI (</t>
    </r>
    <r>
      <rPr>
        <b/>
        <sz val="10"/>
        <rFont val="ＭＳ Ｐゴシック"/>
        <family val="3"/>
      </rPr>
      <t>上海</t>
    </r>
    <r>
      <rPr>
        <b/>
        <sz val="10"/>
        <rFont val="Arial"/>
        <family val="2"/>
      </rPr>
      <t xml:space="preserve">) </t>
    </r>
    <r>
      <rPr>
        <b/>
        <sz val="10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</si>
  <si>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NINGBO (</t>
    </r>
    <r>
      <rPr>
        <b/>
        <sz val="9"/>
        <rFont val="ＭＳ Ｐゴシック"/>
        <family val="3"/>
      </rPr>
      <t>寧波</t>
    </r>
    <r>
      <rPr>
        <b/>
        <sz val="9"/>
        <rFont val="Arial"/>
        <family val="2"/>
      </rPr>
      <t>) - SHANGHAI (</t>
    </r>
    <r>
      <rPr>
        <b/>
        <sz val="9"/>
        <rFont val="ＭＳ Ｐゴシック"/>
        <family val="3"/>
      </rPr>
      <t>上海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</si>
  <si>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</si>
  <si>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SHIPPING SCHEDULE</t>
  </si>
  <si>
    <t>http://www.sinotrans.co.jp/</t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</si>
  <si>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 xml:space="preserve">LIAN YUN GANG </t>
    </r>
    <r>
      <rPr>
        <b/>
        <sz val="9"/>
        <rFont val="ＭＳ Ｐゴシック"/>
        <family val="3"/>
      </rPr>
      <t>（連雲港）</t>
    </r>
    <r>
      <rPr>
        <b/>
        <sz val="9"/>
        <rFont val="Arial"/>
        <family val="2"/>
      </rPr>
      <t xml:space="preserve">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  <r>
      <rPr>
        <b/>
        <sz val="9"/>
        <rFont val="Arial"/>
        <family val="2"/>
      </rPr>
      <t xml:space="preserve"> </t>
    </r>
  </si>
  <si>
    <t>大阪</t>
  </si>
  <si>
    <t>神戸</t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</si>
  <si>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</si>
  <si>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（木） NOCT</t>
  </si>
  <si>
    <t>PORT</t>
  </si>
  <si>
    <t>SERVICE ROUTE</t>
  </si>
  <si>
    <t>ABBREVIATION</t>
  </si>
  <si>
    <t>TERMINAL</t>
  </si>
  <si>
    <t>QINGDAO</t>
  </si>
  <si>
    <t>QQCT</t>
  </si>
  <si>
    <t xml:space="preserve">QIANWAN CONTAINER TERMINAL NO.3 </t>
  </si>
  <si>
    <t>LIANYUNGANG</t>
  </si>
  <si>
    <t>NOCT</t>
  </si>
  <si>
    <t xml:space="preserve">NEW ORIENTAL CONTAINER TERMINAL </t>
  </si>
  <si>
    <t xml:space="preserve">  SINOTRANS CONTAINER LINES</t>
  </si>
  <si>
    <t>（火-火）</t>
  </si>
  <si>
    <t>（火-水）</t>
  </si>
  <si>
    <t>TEL : 06-6202-5823  FAX : 06-4706-7513</t>
  </si>
  <si>
    <r>
      <rPr>
        <sz val="8"/>
        <rFont val="ＭＳ �ႴシッႯ"/>
        <family val="3"/>
      </rPr>
      <t>連雲港新東方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</si>
  <si>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3</t>
    </r>
    <r>
      <rPr>
        <sz val="8"/>
        <rFont val="ＭＳ �ႴシッႯ"/>
        <family val="3"/>
      </rPr>
      <t>期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</si>
  <si>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4</t>
    </r>
    <r>
      <rPr>
        <sz val="8"/>
        <rFont val="ＭＳ �ႴシッႯ"/>
        <family val="3"/>
      </rPr>
      <t>期</t>
    </r>
  </si>
  <si>
    <t>SINOTRANS BEIJING</t>
  </si>
  <si>
    <t>(LQNG1)</t>
  </si>
  <si>
    <t>(LQKT1)</t>
  </si>
  <si>
    <t>(NCKT1)</t>
  </si>
  <si>
    <t>(NCKT2)</t>
  </si>
  <si>
    <t>(NCKS2)</t>
  </si>
  <si>
    <t>(NCKS1)</t>
  </si>
  <si>
    <t>(NCKS3)</t>
  </si>
  <si>
    <t>(NCKY1)</t>
  </si>
  <si>
    <t>(NKT1)</t>
  </si>
  <si>
    <t>(SKT2)</t>
  </si>
  <si>
    <t>(火)</t>
  </si>
  <si>
    <t>(SKT5)</t>
  </si>
  <si>
    <t>(SKT6)</t>
  </si>
  <si>
    <t>(SNG2)</t>
  </si>
  <si>
    <t>(SNG7)</t>
  </si>
  <si>
    <t>(SKT4)</t>
  </si>
  <si>
    <t>(SNG5)</t>
  </si>
  <si>
    <t>(金) QQCT</t>
  </si>
  <si>
    <t>(SKT7)</t>
  </si>
  <si>
    <t>QQCTU</t>
  </si>
  <si>
    <t xml:space="preserve">QIANWAN CONTAINER TERMINAL NO.4 </t>
  </si>
  <si>
    <t>SUBJECT TO CHANGE WITH OR WITHOUT NOTICE</t>
  </si>
  <si>
    <t>(月) QQCTU</t>
  </si>
  <si>
    <t>(LQKS1)</t>
  </si>
  <si>
    <t>(QKSY1)</t>
  </si>
  <si>
    <t>(QA2)</t>
  </si>
  <si>
    <t>SINOTRANS NAGOYA</t>
  </si>
  <si>
    <t>LQKS1</t>
  </si>
  <si>
    <r>
      <t>QA2/</t>
    </r>
    <r>
      <rPr>
        <sz val="8"/>
        <color indexed="10"/>
        <rFont val="Arial"/>
        <family val="2"/>
      </rPr>
      <t>QKSY1</t>
    </r>
  </si>
  <si>
    <t>(金-金)</t>
  </si>
  <si>
    <t>OPTIMA</t>
  </si>
  <si>
    <t>JRS CANIS</t>
  </si>
  <si>
    <t xml:space="preserve">            </t>
  </si>
  <si>
    <t xml:space="preserve">   SINOTRANS CONTAINER LINES</t>
  </si>
  <si>
    <t xml:space="preserve">                         SHIPPING SCHEDULE</t>
  </si>
  <si>
    <t>WEBSITE URL:</t>
  </si>
  <si>
    <t>COSCO SVC</t>
  </si>
  <si>
    <t>(LQKS1)</t>
  </si>
  <si>
    <t>(EB/WB)</t>
  </si>
  <si>
    <t>-</t>
  </si>
  <si>
    <t>SNL SVC</t>
  </si>
  <si>
    <t>(QKSY1)</t>
  </si>
  <si>
    <t>SITC SVC</t>
  </si>
  <si>
    <t>(QA2)</t>
  </si>
  <si>
    <t>(EB/WB)</t>
  </si>
  <si>
    <t>-</t>
  </si>
  <si>
    <t>OPTIMA</t>
  </si>
  <si>
    <t>(LQKS1)</t>
  </si>
  <si>
    <t>SINOTRANS NAGOYA</t>
  </si>
  <si>
    <t>(QKSY1)</t>
  </si>
  <si>
    <t>JRS CANIS</t>
  </si>
  <si>
    <t>(QA2)</t>
  </si>
  <si>
    <t>OPTIMA</t>
  </si>
  <si>
    <t>(LQKS1)</t>
  </si>
  <si>
    <t>SINOTRANS NAGOYA</t>
  </si>
  <si>
    <t>CANCELED</t>
  </si>
  <si>
    <r>
      <t xml:space="preserve">10/12-12
</t>
    </r>
    <r>
      <rPr>
        <sz val="8"/>
        <color indexed="10"/>
        <rFont val="ＭＳ Ｐゴシック"/>
        <family val="3"/>
      </rPr>
      <t>香椎パークポート</t>
    </r>
  </si>
  <si>
    <t>(QKSY1)</t>
  </si>
  <si>
    <t>COSCO KIKU</t>
  </si>
  <si>
    <t>(SKS6)</t>
  </si>
  <si>
    <t>(SKS2)</t>
  </si>
  <si>
    <t>SINOTRANS OSAKA</t>
  </si>
  <si>
    <t>HALCYON</t>
  </si>
  <si>
    <t>(SKS7)</t>
  </si>
  <si>
    <t>(SKY1)</t>
  </si>
  <si>
    <t>SINOTRANS HONG KONG</t>
  </si>
  <si>
    <t>CSCL NAGOYA</t>
  </si>
  <si>
    <t>LANTAU BRIDE</t>
  </si>
  <si>
    <t>HYPERION</t>
  </si>
  <si>
    <t>MILD TEMPO</t>
  </si>
  <si>
    <t>SINOTRANS DALIAN</t>
  </si>
  <si>
    <t>SINOTRANS SHANGHAI</t>
  </si>
  <si>
    <t>LANTAU BEACH</t>
  </si>
  <si>
    <t>ZHONG WAI YUN XIN GANG</t>
  </si>
  <si>
    <t>HANSA STEINBURG</t>
  </si>
  <si>
    <t xml:space="preserve">     +A1:O33       </t>
  </si>
  <si>
    <t>BARO</t>
  </si>
  <si>
    <t>HF FORTUNE</t>
  </si>
  <si>
    <t>TRIDENT</t>
  </si>
  <si>
    <t>YI SHENG</t>
  </si>
  <si>
    <t>SINOTRANS MANILA</t>
  </si>
  <si>
    <t>SITC KWANGYANG</t>
  </si>
  <si>
    <t>SITC XIAMEN</t>
  </si>
  <si>
    <t>TRIUMPH</t>
  </si>
  <si>
    <t>SINOTRANS QINGDAO</t>
  </si>
  <si>
    <t>2009E/2009W</t>
  </si>
  <si>
    <t>SITC KOBE</t>
  </si>
  <si>
    <t>ZHONG WAI YUN NING BO</t>
  </si>
  <si>
    <t>5/07-07</t>
  </si>
  <si>
    <t>5/07-08</t>
  </si>
  <si>
    <t>2012E/2012W</t>
  </si>
  <si>
    <t>5/06-06</t>
  </si>
  <si>
    <t>5/05-05</t>
  </si>
  <si>
    <t>5/04-05</t>
  </si>
  <si>
    <t>5/12-13</t>
  </si>
  <si>
    <t>5/13-14</t>
  </si>
  <si>
    <t>5/14-14</t>
  </si>
  <si>
    <t>5/08-08</t>
  </si>
  <si>
    <t>5/14-15</t>
  </si>
  <si>
    <t>5/15-16</t>
  </si>
  <si>
    <t>2009E/W</t>
  </si>
  <si>
    <t>2018E/W</t>
  </si>
  <si>
    <t>5/04</t>
  </si>
  <si>
    <t>2009N/2010S</t>
  </si>
  <si>
    <t>2010E/20010W</t>
  </si>
  <si>
    <t>2010E/2010W</t>
  </si>
  <si>
    <t>5/06-07</t>
  </si>
  <si>
    <t>5/09-09</t>
  </si>
  <si>
    <t>136E/W</t>
  </si>
  <si>
    <t>2019E/W</t>
  </si>
  <si>
    <t>907E/W</t>
  </si>
  <si>
    <r>
      <t xml:space="preserve">5/05-05              </t>
    </r>
    <r>
      <rPr>
        <b/>
        <sz val="8.5"/>
        <rFont val="ＭＳ Ｐゴシック"/>
        <family val="3"/>
      </rPr>
      <t>南港</t>
    </r>
    <r>
      <rPr>
        <b/>
        <sz val="8.5"/>
        <rFont val="Arial"/>
        <family val="2"/>
      </rPr>
      <t>C-1</t>
    </r>
    <r>
      <rPr>
        <b/>
        <sz val="8.5"/>
        <rFont val="ＭＳ Ｐゴシック"/>
        <family val="3"/>
      </rPr>
      <t>　</t>
    </r>
  </si>
  <si>
    <t>5/05-06</t>
  </si>
  <si>
    <r>
      <t xml:space="preserve">5/04-05              </t>
    </r>
    <r>
      <rPr>
        <sz val="8.5"/>
        <rFont val="ＭＳ Ｐゴシック"/>
        <family val="3"/>
      </rPr>
      <t>夢洲</t>
    </r>
  </si>
  <si>
    <t>5/13-13</t>
  </si>
  <si>
    <t>5/12-12</t>
  </si>
  <si>
    <t>5/11-12</t>
  </si>
  <si>
    <t>5/09-10</t>
  </si>
  <si>
    <t>5/15-15</t>
  </si>
  <si>
    <t>115E/W</t>
  </si>
  <si>
    <t>5/05-06                                  CY CUT 5/01</t>
  </si>
  <si>
    <t>145E/W</t>
  </si>
  <si>
    <t>5/11-11</t>
  </si>
  <si>
    <t>038E/W</t>
  </si>
  <si>
    <t>5/11</t>
  </si>
  <si>
    <t>5/10-11</t>
  </si>
  <si>
    <t>5/10-10</t>
  </si>
  <si>
    <t>SINOTRANS KEELUNG</t>
  </si>
  <si>
    <r>
      <t xml:space="preserve">5/04-04              </t>
    </r>
    <r>
      <rPr>
        <b/>
        <sz val="8"/>
        <rFont val="ＭＳ Ｐゴシック"/>
        <family val="3"/>
      </rPr>
      <t>南港</t>
    </r>
    <r>
      <rPr>
        <b/>
        <sz val="8"/>
        <rFont val="Arial"/>
        <family val="2"/>
      </rPr>
      <t xml:space="preserve">C-1  </t>
    </r>
  </si>
  <si>
    <t>316E/W</t>
  </si>
  <si>
    <r>
      <t xml:space="preserve">5/04-05               </t>
    </r>
    <r>
      <rPr>
        <sz val="8"/>
        <rFont val="ＭＳ Ｐゴシック"/>
        <family val="3"/>
      </rPr>
      <t>南港</t>
    </r>
    <r>
      <rPr>
        <sz val="8"/>
        <rFont val="Arial"/>
        <family val="2"/>
      </rPr>
      <t>C-8</t>
    </r>
  </si>
  <si>
    <r>
      <t xml:space="preserve">5/05-05              </t>
    </r>
    <r>
      <rPr>
        <sz val="8"/>
        <rFont val="ＭＳ Ｐゴシック"/>
        <family val="3"/>
      </rPr>
      <t>太刀浦</t>
    </r>
    <r>
      <rPr>
        <sz val="8"/>
        <rFont val="Arial"/>
        <family val="2"/>
      </rPr>
      <t>No2</t>
    </r>
  </si>
  <si>
    <r>
      <t xml:space="preserve">5/05-05                 </t>
    </r>
    <r>
      <rPr>
        <sz val="8"/>
        <rFont val="ＭＳ Ｐゴシック"/>
        <family val="3"/>
      </rPr>
      <t>アイランドシティ</t>
    </r>
  </si>
  <si>
    <t>NEW(QA2)</t>
  </si>
  <si>
    <t>2023E/2024W</t>
  </si>
  <si>
    <t>SITC TOYOHASHI</t>
  </si>
  <si>
    <t>2010E/W</t>
  </si>
  <si>
    <t>158W</t>
  </si>
  <si>
    <t>5/16-16</t>
  </si>
  <si>
    <t>2020E/W</t>
  </si>
  <si>
    <r>
      <t xml:space="preserve">5/12-12                </t>
    </r>
    <r>
      <rPr>
        <sz val="8.5"/>
        <rFont val="ＭＳ Ｐゴシック"/>
        <family val="3"/>
      </rPr>
      <t>夢洲　</t>
    </r>
  </si>
  <si>
    <t>2019W</t>
  </si>
  <si>
    <r>
      <t xml:space="preserve">5/11-12              </t>
    </r>
    <r>
      <rPr>
        <b/>
        <sz val="8.5"/>
        <rFont val="ＭＳ Ｐゴシック"/>
        <family val="3"/>
      </rPr>
      <t>南港</t>
    </r>
    <r>
      <rPr>
        <b/>
        <sz val="8.5"/>
        <rFont val="Arial"/>
        <family val="2"/>
      </rPr>
      <t>C-1</t>
    </r>
  </si>
  <si>
    <t>908E/W</t>
  </si>
  <si>
    <t>116E/W</t>
  </si>
  <si>
    <t>5/12-13                                  CY CUT 5/12 AM</t>
  </si>
  <si>
    <t>146E/W</t>
  </si>
  <si>
    <t>SITC LIAONING</t>
  </si>
  <si>
    <t>SITC MACAO</t>
  </si>
  <si>
    <t>2011N/2012S</t>
  </si>
  <si>
    <t>5/16-17</t>
  </si>
  <si>
    <t>5/17-18</t>
  </si>
  <si>
    <t>5/17-17</t>
  </si>
  <si>
    <t>5/11-12                         CY CUT5/11 AM</t>
  </si>
  <si>
    <t>SITC WEIHAI</t>
  </si>
  <si>
    <r>
      <t xml:space="preserve">5/11-11              </t>
    </r>
    <r>
      <rPr>
        <b/>
        <sz val="8"/>
        <rFont val="ＭＳ Ｐゴシック"/>
        <family val="3"/>
      </rPr>
      <t>南港</t>
    </r>
    <r>
      <rPr>
        <b/>
        <sz val="8"/>
        <rFont val="Arial"/>
        <family val="2"/>
      </rPr>
      <t xml:space="preserve">C-1  </t>
    </r>
  </si>
  <si>
    <t>317E/W</t>
  </si>
  <si>
    <r>
      <t xml:space="preserve">5/13-14               </t>
    </r>
    <r>
      <rPr>
        <sz val="8"/>
        <rFont val="ＭＳ Ｐゴシック"/>
        <family val="3"/>
      </rPr>
      <t>夢洲</t>
    </r>
    <r>
      <rPr>
        <sz val="8"/>
        <rFont val="Arial"/>
        <family val="2"/>
      </rPr>
      <t xml:space="preserve"> </t>
    </r>
  </si>
  <si>
    <t>CY OPEN</t>
  </si>
  <si>
    <t>CY CUT</t>
  </si>
  <si>
    <t>CY OPEN</t>
  </si>
  <si>
    <t>CY CUT</t>
  </si>
  <si>
    <t xml:space="preserve"> CY CUT</t>
  </si>
  <si>
    <t>183E/W</t>
  </si>
  <si>
    <t>078E/W</t>
  </si>
  <si>
    <t>4/27</t>
  </si>
  <si>
    <t>5/1</t>
  </si>
  <si>
    <t>4/30</t>
  </si>
  <si>
    <t>5/7</t>
  </si>
  <si>
    <t>5/8</t>
  </si>
  <si>
    <t>5/12AM</t>
  </si>
  <si>
    <t>5/14</t>
  </si>
  <si>
    <t>5/13</t>
  </si>
  <si>
    <t>5/15</t>
  </si>
  <si>
    <t>4/23</t>
  </si>
  <si>
    <t>5/12</t>
  </si>
  <si>
    <t>VOY.NO</t>
  </si>
  <si>
    <t>5/01</t>
  </si>
  <si>
    <t>4/23</t>
  </si>
  <si>
    <t>5/13</t>
  </si>
  <si>
    <t>5/02</t>
  </si>
  <si>
    <t>未定</t>
  </si>
  <si>
    <t>5/08</t>
  </si>
  <si>
    <t>4/30</t>
  </si>
  <si>
    <t>5/07</t>
  </si>
  <si>
    <t>MARCARRIER</t>
  </si>
  <si>
    <t>MARCLOUD</t>
  </si>
  <si>
    <t>2010S</t>
  </si>
  <si>
    <t>432E/W</t>
  </si>
  <si>
    <t>294E/W</t>
  </si>
  <si>
    <t>2014S</t>
  </si>
  <si>
    <t>4/27</t>
  </si>
  <si>
    <t>4/22</t>
  </si>
  <si>
    <t>4/27</t>
  </si>
  <si>
    <t>5/1</t>
  </si>
  <si>
    <t>5/06-06</t>
  </si>
  <si>
    <t>4/28</t>
  </si>
  <si>
    <t>4/30</t>
  </si>
  <si>
    <t>5/07-07</t>
  </si>
  <si>
    <t>5/7</t>
  </si>
  <si>
    <t>5/12</t>
  </si>
  <si>
    <t>5/13-13</t>
  </si>
  <si>
    <t>5/13</t>
  </si>
  <si>
    <t>5/14-14</t>
  </si>
  <si>
    <t>CY OPEN</t>
  </si>
  <si>
    <t>CFS CUT</t>
  </si>
  <si>
    <t>CY CUT</t>
  </si>
  <si>
    <t>名古屋</t>
  </si>
  <si>
    <t>5/05-05</t>
  </si>
  <si>
    <t>5/11</t>
  </si>
  <si>
    <t>5/12-12</t>
  </si>
  <si>
    <t>4/23</t>
  </si>
  <si>
    <t>5/1</t>
  </si>
  <si>
    <t>5/04-05</t>
  </si>
  <si>
    <r>
      <t xml:space="preserve">5/06-06      C-8 </t>
    </r>
    <r>
      <rPr>
        <b/>
        <sz val="7.5"/>
        <color indexed="8"/>
        <rFont val="ＭＳ Ｐゴシック"/>
        <family val="3"/>
      </rPr>
      <t>日東</t>
    </r>
  </si>
  <si>
    <t>4/25</t>
  </si>
  <si>
    <t>5/08-08</t>
  </si>
  <si>
    <t>HEUNG-A SINGAPORE</t>
  </si>
  <si>
    <t>5/7</t>
  </si>
  <si>
    <t>5/12</t>
  </si>
  <si>
    <t>4/8</t>
  </si>
  <si>
    <t>5/11-12</t>
  </si>
  <si>
    <r>
      <t xml:space="preserve">5/13-13      C-8 </t>
    </r>
    <r>
      <rPr>
        <b/>
        <sz val="7.5"/>
        <color indexed="8"/>
        <rFont val="ＭＳ Ｐゴシック"/>
        <family val="3"/>
      </rPr>
      <t>日東</t>
    </r>
  </si>
  <si>
    <t>5/14</t>
  </si>
  <si>
    <t>5/15-15</t>
  </si>
  <si>
    <r>
      <t>5/05-06</t>
    </r>
    <r>
      <rPr>
        <b/>
        <sz val="8"/>
        <rFont val="ＭＳ Ｐゴシック"/>
        <family val="3"/>
      </rPr>
      <t>　</t>
    </r>
    <r>
      <rPr>
        <b/>
        <sz val="8"/>
        <rFont val="Arial"/>
        <family val="2"/>
      </rPr>
      <t xml:space="preserve">           </t>
    </r>
    <r>
      <rPr>
        <b/>
        <sz val="8"/>
        <rFont val="ＭＳ Ｐゴシック"/>
        <family val="3"/>
      </rPr>
      <t>　　品川公共</t>
    </r>
  </si>
  <si>
    <r>
      <t>5/12-13</t>
    </r>
    <r>
      <rPr>
        <sz val="8"/>
        <rFont val="ＭＳ Ｐゴシック"/>
        <family val="3"/>
      </rPr>
      <t>　</t>
    </r>
    <r>
      <rPr>
        <sz val="8"/>
        <rFont val="Arial"/>
        <family val="2"/>
      </rPr>
      <t xml:space="preserve">           </t>
    </r>
    <r>
      <rPr>
        <sz val="8"/>
        <rFont val="ＭＳ Ｐゴシック"/>
        <family val="3"/>
      </rPr>
      <t>　　青梅公共</t>
    </r>
  </si>
  <si>
    <r>
      <t xml:space="preserve">5/06-06  </t>
    </r>
    <r>
      <rPr>
        <b/>
        <sz val="8"/>
        <rFont val="ＭＳ Ｐゴシック"/>
        <family val="3"/>
      </rPr>
      <t>　　</t>
    </r>
    <r>
      <rPr>
        <b/>
        <sz val="8"/>
        <rFont val="Arial"/>
        <family val="2"/>
      </rPr>
      <t xml:space="preserve">              </t>
    </r>
    <r>
      <rPr>
        <b/>
        <sz val="8"/>
        <rFont val="ＭＳ Ｐゴシック"/>
        <family val="3"/>
      </rPr>
      <t>南本牧</t>
    </r>
  </si>
  <si>
    <r>
      <t xml:space="preserve">5/13-13 </t>
    </r>
    <r>
      <rPr>
        <sz val="8"/>
        <rFont val="ＭＳ Ｐゴシック"/>
        <family val="3"/>
      </rPr>
      <t>　　</t>
    </r>
    <r>
      <rPr>
        <sz val="8"/>
        <rFont val="Arial"/>
        <family val="2"/>
      </rPr>
      <t xml:space="preserve">              </t>
    </r>
    <r>
      <rPr>
        <sz val="8"/>
        <rFont val="ＭＳ Ｐゴシック"/>
        <family val="3"/>
      </rPr>
      <t>本牧</t>
    </r>
    <r>
      <rPr>
        <sz val="8"/>
        <rFont val="Arial"/>
        <family val="2"/>
      </rPr>
      <t>BC</t>
    </r>
  </si>
  <si>
    <t>-</t>
  </si>
  <si>
    <t>SITC HONGKONG</t>
  </si>
  <si>
    <t>2021E/W</t>
  </si>
  <si>
    <t>CANCEL</t>
  </si>
  <si>
    <r>
      <t>* CY CUT : 5/01</t>
    </r>
    <r>
      <rPr>
        <b/>
        <sz val="18"/>
        <color indexed="10"/>
        <rFont val="ＭＳ Ｐゴシック"/>
        <family val="3"/>
      </rPr>
      <t>の本船は、</t>
    </r>
    <r>
      <rPr>
        <b/>
        <u val="single"/>
        <sz val="18"/>
        <color indexed="10"/>
        <rFont val="Arial"/>
        <family val="2"/>
      </rPr>
      <t>DOC CUT:4/30</t>
    </r>
    <r>
      <rPr>
        <b/>
        <sz val="18"/>
        <color indexed="10"/>
        <rFont val="ＭＳ Ｐゴシック"/>
        <family val="3"/>
      </rPr>
      <t>と致します。</t>
    </r>
  </si>
  <si>
    <t>未定</t>
  </si>
  <si>
    <t>5/2</t>
  </si>
  <si>
    <t>5/11</t>
  </si>
  <si>
    <t>5/11AM</t>
  </si>
  <si>
    <t>5/01</t>
  </si>
  <si>
    <t>5/07</t>
  </si>
  <si>
    <t>CANCELLED</t>
  </si>
  <si>
    <t>432E/W</t>
  </si>
  <si>
    <t>079E/W</t>
  </si>
  <si>
    <t>184E/W</t>
  </si>
  <si>
    <t>384E/W</t>
  </si>
  <si>
    <t>433E/W</t>
  </si>
  <si>
    <t>CANCELLED</t>
  </si>
  <si>
    <t>295E/W</t>
  </si>
  <si>
    <t>385E/W</t>
  </si>
  <si>
    <t>ISARA BHUM</t>
  </si>
  <si>
    <t>SITC SUBIC</t>
  </si>
  <si>
    <t>2029E/2030W</t>
  </si>
  <si>
    <t>4/24</t>
  </si>
  <si>
    <t>5/14</t>
  </si>
  <si>
    <t>5/15</t>
  </si>
  <si>
    <t>45/27</t>
  </si>
  <si>
    <t>4/28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</si>
</sst>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\-d"/>
    <numFmt numFmtId="183" formatCode="mmm\-yyyy"/>
    <numFmt numFmtId="184" formatCode="m/dd\-dd"/>
    <numFmt numFmtId="185" formatCode="m/d;@"/>
    <numFmt numFmtId="186" formatCode="[$-F800]dddd\,\ mmmm\ dd\,\ yyyy"/>
    <numFmt numFmtId="187" formatCode="yyyy&quot;年&quot;m&quot;月&quot;d&quot;日&quot;;@"/>
    <numFmt numFmtId="188" formatCode="[$-411]ggge&quot;年&quot;m&quot;月&quot;d&quot;日&quot;;@"/>
    <numFmt numFmtId="189" formatCode="[&lt;=999]000;[&lt;=9999]000\-00;000\-0000"/>
    <numFmt numFmtId="190" formatCode="mm/dd"/>
    <numFmt numFmtId="191" formatCode="m/dd"/>
    <numFmt numFmtId="192" formatCode="0_);[Red]\(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127">
    <font>
      <sz val="11"/>
      <name val="ＭＳ �ႴシッႯ"/>
      <family val="3"/>
    </font>
    <font>
      <sz val="11"/>
      <name val="ＭＳ Ｐゴシック"/>
      <family val="3"/>
    </font>
    <font>
      <sz val="11"/>
      <name val="ＭＳ �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9"/>
      <name val="ＤＦＰ特太ゴシック体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�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8"/>
      <name val="Arial Black"/>
      <family val="2"/>
    </font>
    <font>
      <b/>
      <sz val="12"/>
      <name val="Arial Black"/>
      <family val="2"/>
    </font>
    <font>
      <b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8"/>
      <name val="HG創英角ｺﾞｼｯｸUB"/>
      <family val="3"/>
    </font>
    <font>
      <b/>
      <sz val="12"/>
      <name val="HG創英角ｺﾞｼｯｸUB"/>
      <family val="3"/>
    </font>
    <font>
      <b/>
      <sz val="16"/>
      <name val="Arial Black"/>
      <family val="2"/>
    </font>
    <font>
      <sz val="9"/>
      <name val="ＭＳ Ｐゴシック"/>
      <family val="3"/>
    </font>
    <font>
      <b/>
      <sz val="14"/>
      <name val="Arial"/>
      <family val="2"/>
    </font>
    <font>
      <b/>
      <sz val="14"/>
      <name val="ＭＳ Ｐゴシック"/>
      <family val="3"/>
    </font>
    <font>
      <b/>
      <sz val="8.5"/>
      <name val="Arial"/>
      <family val="2"/>
    </font>
    <font>
      <sz val="8.5"/>
      <name val="Arial"/>
      <family val="2"/>
    </font>
    <font>
      <u val="single"/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8.5"/>
      <name val="ＭＳ Ｐゴシック"/>
      <family val="3"/>
    </font>
    <font>
      <b/>
      <sz val="13"/>
      <name val="Arial Black"/>
      <family val="2"/>
    </font>
    <font>
      <b/>
      <sz val="10"/>
      <name val="Arial"/>
      <family val="2"/>
    </font>
    <font>
      <b/>
      <sz val="10"/>
      <name val="ＤＦＰ特太ゴシック体"/>
      <family val="3"/>
    </font>
    <font>
      <b/>
      <sz val="14"/>
      <name val="Arial Black"/>
      <family val="2"/>
    </font>
    <font>
      <b/>
      <sz val="21"/>
      <name val="Arial Black"/>
      <family val="2"/>
    </font>
    <font>
      <b/>
      <sz val="15"/>
      <name val="Arial Black"/>
      <family val="2"/>
    </font>
    <font>
      <sz val="7"/>
      <name val="Arial"/>
      <family val="2"/>
    </font>
    <font>
      <sz val="7"/>
      <name val="ＭＳ Ｐゴシック"/>
      <family val="3"/>
    </font>
    <font>
      <b/>
      <sz val="7"/>
      <name val="Arial"/>
      <family val="2"/>
    </font>
    <font>
      <b/>
      <sz val="7"/>
      <name val="ＭＳ Ｐゴシック"/>
      <family val="3"/>
    </font>
    <font>
      <b/>
      <sz val="17"/>
      <name val="Arial Black"/>
      <family val="2"/>
    </font>
    <font>
      <sz val="8"/>
      <color indexed="10"/>
      <name val="Arial"/>
      <family val="2"/>
    </font>
    <font>
      <sz val="8"/>
      <name val="ＭＳ �ႴシッႯ"/>
      <family val="3"/>
    </font>
    <font>
      <u val="single"/>
      <sz val="9"/>
      <color indexed="12"/>
      <name val="ＭＳ Ｐゴシック"/>
      <family val="3"/>
    </font>
    <font>
      <b/>
      <sz val="14"/>
      <color indexed="48"/>
      <name val="ＭＳ Ｐゴシック"/>
      <family val="3"/>
    </font>
    <font>
      <b/>
      <sz val="8.5"/>
      <name val="ＭＳ Ｐゴシック"/>
      <family val="3"/>
    </font>
    <font>
      <sz val="6"/>
      <name val="ＭＳ �ႴシッႯ"/>
      <family val="3"/>
    </font>
    <font>
      <sz val="8"/>
      <color indexed="10"/>
      <name val="ＭＳ Ｐゴシック"/>
      <family val="3"/>
    </font>
    <font>
      <b/>
      <sz val="9"/>
      <name val="Arial Black"/>
      <family val="2"/>
    </font>
    <font>
      <b/>
      <sz val="7.5"/>
      <color indexed="8"/>
      <name val="ＭＳ Ｐゴシック"/>
      <family val="3"/>
    </font>
    <font>
      <sz val="20"/>
      <name val="Arial"/>
      <family val="2"/>
    </font>
    <font>
      <b/>
      <sz val="18"/>
      <color indexed="10"/>
      <name val="ＭＳ Ｐゴシック"/>
      <family val="3"/>
    </font>
    <font>
      <b/>
      <u val="single"/>
      <sz val="18"/>
      <color indexed="10"/>
      <name val="Arial"/>
      <family val="2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9"/>
      <name val="ＭＳ Ｐゴシック"/>
      <family val="3"/>
    </font>
    <font>
      <b/>
      <sz val="8"/>
      <color indexed="9"/>
      <name val="ＭＳ Ｐゴシック"/>
      <family val="3"/>
    </font>
    <font>
      <sz val="11"/>
      <color indexed="9"/>
      <name val="Arial"/>
      <family val="2"/>
    </font>
    <font>
      <b/>
      <sz val="10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.5"/>
      <color indexed="10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b/>
      <sz val="9"/>
      <color indexed="8"/>
      <name val="ＤＦＰ特太ゴシック体"/>
      <family val="3"/>
    </font>
    <font>
      <sz val="8"/>
      <color indexed="8"/>
      <name val="ＭＳ Ｐゴシック"/>
      <family val="3"/>
    </font>
    <font>
      <b/>
      <sz val="9"/>
      <color indexed="8"/>
      <name val="Arial Black"/>
      <family val="2"/>
    </font>
    <font>
      <b/>
      <sz val="7.5"/>
      <color indexed="8"/>
      <name val="Arial Black"/>
      <family val="2"/>
    </font>
    <font>
      <b/>
      <sz val="18"/>
      <color indexed="10"/>
      <name val="Arial"/>
      <family val="2"/>
    </font>
    <font>
      <sz val="12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color theme="0"/>
      <name val="ＭＳ Ｐゴシック"/>
      <family val="3"/>
    </font>
    <font>
      <b/>
      <sz val="8"/>
      <color theme="0"/>
      <name val="ＭＳ Ｐゴシック"/>
      <family val="3"/>
    </font>
    <font>
      <sz val="11"/>
      <color theme="0"/>
      <name val="Arial"/>
      <family val="2"/>
    </font>
    <font>
      <b/>
      <sz val="10"/>
      <color theme="0"/>
      <name val="ＭＳ Ｐゴシック"/>
      <family val="3"/>
    </font>
    <font>
      <b/>
      <sz val="18"/>
      <color theme="0"/>
      <name val="ＭＳ Ｐゴシック"/>
      <family val="3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.5"/>
      <color rgb="FFFF0000"/>
      <name val="Arial"/>
      <family val="2"/>
    </font>
    <font>
      <sz val="8"/>
      <color theme="1"/>
      <name val="Arial"/>
      <family val="2"/>
    </font>
    <font>
      <sz val="8.5"/>
      <color theme="1"/>
      <name val="Arial"/>
      <family val="2"/>
    </font>
    <font>
      <b/>
      <sz val="9"/>
      <color theme="1"/>
      <name val="ＤＦＰ特太ゴシック体"/>
      <family val="3"/>
    </font>
    <font>
      <sz val="8"/>
      <color theme="1"/>
      <name val="ＭＳ Ｐゴシック"/>
      <family val="3"/>
    </font>
    <font>
      <b/>
      <sz val="9"/>
      <color theme="1"/>
      <name val="Arial Black"/>
      <family val="2"/>
    </font>
    <font>
      <b/>
      <sz val="7.5"/>
      <color theme="1"/>
      <name val="Arial Black"/>
      <family val="2"/>
    </font>
    <font>
      <b/>
      <sz val="1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double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5" borderId="1" applyNumberFormat="0" applyAlignment="0" applyProtection="0"/>
    <xf numFmtId="0" fontId="96" fillId="26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97" fillId="0" borderId="3" applyNumberFormat="0" applyFill="0" applyAlignment="0" applyProtection="0"/>
    <xf numFmtId="0" fontId="98" fillId="28" borderId="0" applyNumberFormat="0" applyBorder="0" applyAlignment="0" applyProtection="0"/>
    <xf numFmtId="0" fontId="99" fillId="29" borderId="4" applyNumberFormat="0" applyAlignment="0" applyProtection="0"/>
    <xf numFmtId="0" fontId="10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8" applyNumberFormat="0" applyFill="0" applyAlignment="0" applyProtection="0"/>
    <xf numFmtId="0" fontId="105" fillId="29" borderId="9" applyNumberFormat="0" applyAlignment="0" applyProtection="0"/>
    <xf numFmtId="0" fontId="10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07" fillId="30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08" fillId="31" borderId="0" applyNumberFormat="0" applyBorder="0" applyAlignment="0" applyProtection="0"/>
  </cellStyleXfs>
  <cellXfs count="645"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58" fontId="4" fillId="0" borderId="0" xfId="0" applyNumberFormat="1" applyFont="1" applyAlignment="1">
      <alignment/>
    </xf>
    <xf numFmtId="0" fontId="16" fillId="0" borderId="0" xfId="0" applyFont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7" fillId="0" borderId="0" xfId="43" applyAlignment="1" applyProtection="1">
      <alignment/>
      <protection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43" applyAlignment="1" applyProtection="1">
      <alignment vertical="center"/>
      <protection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Fill="1" applyAlignment="1">
      <alignment horizontal="center"/>
    </xf>
    <xf numFmtId="0" fontId="14" fillId="0" borderId="0" xfId="0" applyFont="1" applyBorder="1" applyAlignment="1">
      <alignment/>
    </xf>
    <xf numFmtId="0" fontId="7" fillId="0" borderId="0" xfId="43" applyFill="1" applyAlignment="1" applyProtection="1">
      <alignment/>
      <protection/>
    </xf>
    <xf numFmtId="0" fontId="13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17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19" fillId="0" borderId="0" xfId="0" applyFont="1" applyFill="1" applyAlignment="1">
      <alignment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12" fillId="0" borderId="17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1" fillId="0" borderId="18" xfId="0" applyFont="1" applyFill="1" applyBorder="1" applyAlignment="1">
      <alignment horizontal="right" vertical="center"/>
    </xf>
    <xf numFmtId="0" fontId="41" fillId="0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42" fillId="0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right" vertical="center"/>
    </xf>
    <xf numFmtId="0" fontId="14" fillId="32" borderId="0" xfId="0" applyFont="1" applyFill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6" fillId="0" borderId="0" xfId="43" applyFont="1" applyAlignment="1" applyProtection="1">
      <alignment vertical="center"/>
      <protection/>
    </xf>
    <xf numFmtId="14" fontId="14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center" vertical="center" shrinkToFit="1"/>
    </xf>
    <xf numFmtId="49" fontId="12" fillId="0" borderId="0" xfId="0" applyNumberFormat="1" applyFont="1" applyFill="1" applyBorder="1" applyAlignment="1">
      <alignment horizontal="center" vertical="center" wrapText="1" shrinkToFit="1"/>
    </xf>
    <xf numFmtId="49" fontId="12" fillId="0" borderId="0" xfId="0" applyNumberFormat="1" applyFont="1" applyFill="1" applyBorder="1" applyAlignment="1">
      <alignment horizontal="center" vertical="center" shrinkToFit="1"/>
    </xf>
    <xf numFmtId="0" fontId="41" fillId="0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20" fontId="11" fillId="0" borderId="0" xfId="0" applyNumberFormat="1" applyFont="1" applyAlignment="1">
      <alignment/>
    </xf>
    <xf numFmtId="20" fontId="11" fillId="0" borderId="0" xfId="0" applyNumberFormat="1" applyFont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9" fillId="0" borderId="0" xfId="0" applyFont="1" applyFill="1" applyAlignment="1">
      <alignment/>
    </xf>
    <xf numFmtId="0" fontId="110" fillId="0" borderId="0" xfId="0" applyFont="1" applyFill="1" applyAlignment="1">
      <alignment/>
    </xf>
    <xf numFmtId="49" fontId="17" fillId="0" borderId="38" xfId="0" applyNumberFormat="1" applyFont="1" applyFill="1" applyBorder="1" applyAlignment="1">
      <alignment horizontal="center" vertical="center" shrinkToFit="1"/>
    </xf>
    <xf numFmtId="49" fontId="17" fillId="0" borderId="39" xfId="0" applyNumberFormat="1" applyFont="1" applyFill="1" applyBorder="1" applyAlignment="1">
      <alignment horizontal="center" vertical="center" wrapText="1" shrinkToFit="1"/>
    </xf>
    <xf numFmtId="49" fontId="17" fillId="0" borderId="14" xfId="0" applyNumberFormat="1" applyFont="1" applyFill="1" applyBorder="1" applyAlignment="1">
      <alignment horizontal="center" vertical="center" wrapText="1" shrinkToFit="1"/>
    </xf>
    <xf numFmtId="0" fontId="10" fillId="0" borderId="40" xfId="0" applyFont="1" applyFill="1" applyBorder="1" applyAlignment="1">
      <alignment horizontal="center" vertical="center" wrapText="1"/>
    </xf>
    <xf numFmtId="0" fontId="110" fillId="32" borderId="0" xfId="0" applyFont="1" applyFill="1" applyAlignment="1">
      <alignment/>
    </xf>
    <xf numFmtId="0" fontId="4" fillId="0" borderId="4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right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17" fillId="0" borderId="18" xfId="0" applyFont="1" applyFill="1" applyBorder="1" applyAlignment="1">
      <alignment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vertical="center" wrapText="1" shrinkToFit="1"/>
    </xf>
    <xf numFmtId="0" fontId="17" fillId="0" borderId="43" xfId="0" applyFont="1" applyFill="1" applyBorder="1" applyAlignment="1">
      <alignment horizontal="center" vertical="center" shrinkToFit="1"/>
    </xf>
    <xf numFmtId="0" fontId="12" fillId="33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14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20" fontId="4" fillId="0" borderId="10" xfId="0" applyNumberFormat="1" applyFont="1" applyFill="1" applyBorder="1" applyAlignment="1">
      <alignment horizontal="right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0" fillId="0" borderId="46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42" fillId="0" borderId="46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0" fillId="33" borderId="49" xfId="0" applyFont="1" applyFill="1" applyBorder="1" applyAlignment="1">
      <alignment horizontal="center" vertical="center" wrapText="1"/>
    </xf>
    <xf numFmtId="0" fontId="40" fillId="33" borderId="4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right" vertical="top" wrapText="1"/>
    </xf>
    <xf numFmtId="0" fontId="12" fillId="0" borderId="50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vertical="center" wrapText="1"/>
    </xf>
    <xf numFmtId="0" fontId="12" fillId="33" borderId="51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left" vertical="center" shrinkToFit="1"/>
    </xf>
    <xf numFmtId="49" fontId="12" fillId="33" borderId="0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vertical="center"/>
    </xf>
    <xf numFmtId="0" fontId="12" fillId="0" borderId="52" xfId="0" applyFont="1" applyFill="1" applyBorder="1" applyAlignment="1">
      <alignment horizontal="center" vertical="center"/>
    </xf>
    <xf numFmtId="190" fontId="14" fillId="0" borderId="0" xfId="0" applyNumberFormat="1" applyFont="1" applyFill="1" applyAlignment="1">
      <alignment/>
    </xf>
    <xf numFmtId="0" fontId="111" fillId="0" borderId="0" xfId="0" applyFont="1" applyFill="1" applyAlignment="1">
      <alignment/>
    </xf>
    <xf numFmtId="0" fontId="112" fillId="0" borderId="0" xfId="0" applyFont="1" applyFill="1" applyAlignment="1">
      <alignment/>
    </xf>
    <xf numFmtId="190" fontId="113" fillId="0" borderId="0" xfId="0" applyNumberFormat="1" applyFont="1" applyFill="1" applyAlignment="1">
      <alignment/>
    </xf>
    <xf numFmtId="0" fontId="111" fillId="0" borderId="0" xfId="0" applyFont="1" applyFill="1" applyAlignment="1">
      <alignment wrapText="1"/>
    </xf>
    <xf numFmtId="0" fontId="113" fillId="0" borderId="0" xfId="0" applyFont="1" applyFill="1" applyAlignment="1">
      <alignment wrapText="1"/>
    </xf>
    <xf numFmtId="0" fontId="113" fillId="0" borderId="0" xfId="0" applyFont="1" applyFill="1" applyAlignment="1">
      <alignment/>
    </xf>
    <xf numFmtId="191" fontId="113" fillId="0" borderId="0" xfId="0" applyNumberFormat="1" applyFont="1" applyFill="1" applyAlignment="1">
      <alignment/>
    </xf>
    <xf numFmtId="0" fontId="114" fillId="0" borderId="0" xfId="0" applyFont="1" applyFill="1" applyAlignment="1">
      <alignment horizontal="center"/>
    </xf>
    <xf numFmtId="190" fontId="115" fillId="0" borderId="0" xfId="0" applyNumberFormat="1" applyFont="1" applyFill="1" applyAlignment="1">
      <alignment/>
    </xf>
    <xf numFmtId="0" fontId="115" fillId="0" borderId="0" xfId="0" applyFont="1" applyFill="1" applyAlignment="1">
      <alignment wrapText="1"/>
    </xf>
    <xf numFmtId="0" fontId="114" fillId="0" borderId="0" xfId="0" applyFont="1" applyFill="1" applyAlignment="1">
      <alignment horizontal="center" wrapText="1"/>
    </xf>
    <xf numFmtId="190" fontId="6" fillId="0" borderId="10" xfId="0" applyNumberFormat="1" applyFont="1" applyFill="1" applyBorder="1" applyAlignment="1">
      <alignment/>
    </xf>
    <xf numFmtId="190" fontId="4" fillId="0" borderId="15" xfId="0" applyNumberFormat="1" applyFont="1" applyFill="1" applyBorder="1" applyAlignment="1">
      <alignment horizontal="center" vertical="center"/>
    </xf>
    <xf numFmtId="190" fontId="4" fillId="0" borderId="40" xfId="0" applyNumberFormat="1" applyFont="1" applyFill="1" applyBorder="1" applyAlignment="1">
      <alignment horizontal="center" vertical="center"/>
    </xf>
    <xf numFmtId="190" fontId="10" fillId="0" borderId="40" xfId="0" applyNumberFormat="1" applyFont="1" applyFill="1" applyBorder="1" applyAlignment="1">
      <alignment horizontal="center" vertical="center"/>
    </xf>
    <xf numFmtId="190" fontId="4" fillId="33" borderId="48" xfId="0" applyNumberFormat="1" applyFont="1" applyFill="1" applyBorder="1" applyAlignment="1">
      <alignment horizontal="center" vertical="center"/>
    </xf>
    <xf numFmtId="0" fontId="12" fillId="0" borderId="53" xfId="0" applyNumberFormat="1" applyFont="1" applyFill="1" applyBorder="1" applyAlignment="1">
      <alignment horizontal="center" vertical="center"/>
    </xf>
    <xf numFmtId="191" fontId="12" fillId="0" borderId="53" xfId="0" applyNumberFormat="1" applyFont="1" applyFill="1" applyBorder="1" applyAlignment="1">
      <alignment horizontal="center" vertical="center"/>
    </xf>
    <xf numFmtId="191" fontId="12" fillId="33" borderId="54" xfId="0" applyNumberFormat="1" applyFont="1" applyFill="1" applyBorder="1" applyAlignment="1">
      <alignment horizontal="center" vertical="center"/>
    </xf>
    <xf numFmtId="0" fontId="12" fillId="33" borderId="55" xfId="0" applyNumberFormat="1" applyFont="1" applyFill="1" applyBorder="1" applyAlignment="1">
      <alignment horizontal="center" vertical="center" wrapText="1"/>
    </xf>
    <xf numFmtId="191" fontId="12" fillId="33" borderId="55" xfId="0" applyNumberFormat="1" applyFont="1" applyFill="1" applyBorder="1" applyAlignment="1">
      <alignment horizontal="center" vertical="center" wrapText="1" shrinkToFit="1"/>
    </xf>
    <xf numFmtId="191" fontId="12" fillId="33" borderId="53" xfId="0" applyNumberFormat="1" applyFont="1" applyFill="1" applyBorder="1" applyAlignment="1">
      <alignment horizontal="center" vertical="center" wrapText="1"/>
    </xf>
    <xf numFmtId="191" fontId="12" fillId="33" borderId="56" xfId="0" applyNumberFormat="1" applyFont="1" applyFill="1" applyBorder="1" applyAlignment="1">
      <alignment horizontal="center" vertical="center" wrapText="1"/>
    </xf>
    <xf numFmtId="191" fontId="12" fillId="33" borderId="17" xfId="0" applyNumberFormat="1" applyFont="1" applyFill="1" applyBorder="1" applyAlignment="1">
      <alignment horizontal="center" vertical="center" wrapText="1"/>
    </xf>
    <xf numFmtId="191" fontId="12" fillId="0" borderId="57" xfId="0" applyNumberFormat="1" applyFont="1" applyFill="1" applyBorder="1" applyAlignment="1">
      <alignment horizontal="center" vertical="center" wrapText="1"/>
    </xf>
    <xf numFmtId="190" fontId="17" fillId="33" borderId="40" xfId="0" applyNumberFormat="1" applyFont="1" applyFill="1" applyBorder="1" applyAlignment="1">
      <alignment horizontal="center" vertical="center"/>
    </xf>
    <xf numFmtId="191" fontId="17" fillId="0" borderId="12" xfId="0" applyNumberFormat="1" applyFont="1" applyFill="1" applyBorder="1" applyAlignment="1">
      <alignment horizontal="center" vertical="center"/>
    </xf>
    <xf numFmtId="191" fontId="17" fillId="33" borderId="45" xfId="0" applyNumberFormat="1" applyFont="1" applyFill="1" applyBorder="1" applyAlignment="1">
      <alignment horizontal="center" vertical="center" wrapText="1"/>
    </xf>
    <xf numFmtId="191" fontId="17" fillId="33" borderId="40" xfId="0" applyNumberFormat="1" applyFont="1" applyFill="1" applyBorder="1" applyAlignment="1">
      <alignment horizontal="center" vertical="center" wrapText="1"/>
    </xf>
    <xf numFmtId="191" fontId="17" fillId="33" borderId="58" xfId="0" applyNumberFormat="1" applyFont="1" applyFill="1" applyBorder="1" applyAlignment="1">
      <alignment horizontal="center" vertical="center" wrapText="1"/>
    </xf>
    <xf numFmtId="191" fontId="17" fillId="33" borderId="46" xfId="0" applyNumberFormat="1" applyFont="1" applyFill="1" applyBorder="1" applyAlignment="1">
      <alignment horizontal="center" vertical="center" wrapText="1"/>
    </xf>
    <xf numFmtId="191" fontId="17" fillId="33" borderId="12" xfId="0" applyNumberFormat="1" applyFont="1" applyFill="1" applyBorder="1" applyAlignment="1">
      <alignment horizontal="center" vertical="center" wrapText="1"/>
    </xf>
    <xf numFmtId="190" fontId="12" fillId="0" borderId="16" xfId="0" applyNumberFormat="1" applyFont="1" applyFill="1" applyBorder="1" applyAlignment="1">
      <alignment horizontal="center" vertical="center"/>
    </xf>
    <xf numFmtId="191" fontId="12" fillId="0" borderId="59" xfId="0" applyNumberFormat="1" applyFont="1" applyFill="1" applyBorder="1" applyAlignment="1">
      <alignment horizontal="center" vertical="center"/>
    </xf>
    <xf numFmtId="191" fontId="12" fillId="0" borderId="60" xfId="0" applyNumberFormat="1" applyFont="1" applyFill="1" applyBorder="1" applyAlignment="1">
      <alignment horizontal="center" vertical="center" wrapText="1"/>
    </xf>
    <xf numFmtId="191" fontId="12" fillId="0" borderId="16" xfId="0" applyNumberFormat="1" applyFont="1" applyFill="1" applyBorder="1" applyAlignment="1">
      <alignment horizontal="center" vertical="center" wrapText="1"/>
    </xf>
    <xf numFmtId="191" fontId="12" fillId="0" borderId="59" xfId="0" applyNumberFormat="1" applyFont="1" applyFill="1" applyBorder="1" applyAlignment="1">
      <alignment horizontal="center" vertical="center" wrapText="1"/>
    </xf>
    <xf numFmtId="190" fontId="21" fillId="0" borderId="0" xfId="0" applyNumberFormat="1" applyFont="1" applyFill="1" applyAlignment="1">
      <alignment horizontal="center" vertical="center"/>
    </xf>
    <xf numFmtId="190" fontId="12" fillId="0" borderId="28" xfId="0" applyNumberFormat="1" applyFont="1" applyBorder="1" applyAlignment="1">
      <alignment vertical="center"/>
    </xf>
    <xf numFmtId="190" fontId="12" fillId="0" borderId="61" xfId="0" applyNumberFormat="1" applyFont="1" applyBorder="1" applyAlignment="1">
      <alignment vertical="center"/>
    </xf>
    <xf numFmtId="190" fontId="12" fillId="0" borderId="34" xfId="0" applyNumberFormat="1" applyFont="1" applyBorder="1" applyAlignment="1">
      <alignment vertical="center"/>
    </xf>
    <xf numFmtId="0" fontId="116" fillId="34" borderId="18" xfId="0" applyFont="1" applyFill="1" applyBorder="1" applyAlignment="1">
      <alignment vertical="center"/>
    </xf>
    <xf numFmtId="0" fontId="116" fillId="34" borderId="11" xfId="0" applyFont="1" applyFill="1" applyBorder="1" applyAlignment="1">
      <alignment horizontal="center" vertical="center"/>
    </xf>
    <xf numFmtId="0" fontId="116" fillId="34" borderId="26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vertical="center" wrapText="1"/>
    </xf>
    <xf numFmtId="0" fontId="117" fillId="34" borderId="27" xfId="0" applyFont="1" applyFill="1" applyBorder="1" applyAlignment="1">
      <alignment vertical="center"/>
    </xf>
    <xf numFmtId="0" fontId="117" fillId="34" borderId="52" xfId="0" applyFont="1" applyFill="1" applyBorder="1" applyAlignment="1">
      <alignment horizontal="center" vertical="center"/>
    </xf>
    <xf numFmtId="0" fontId="117" fillId="34" borderId="16" xfId="0" applyFont="1" applyFill="1" applyBorder="1" applyAlignment="1">
      <alignment horizontal="center" vertical="center"/>
    </xf>
    <xf numFmtId="191" fontId="117" fillId="34" borderId="17" xfId="0" applyNumberFormat="1" applyFont="1" applyFill="1" applyBorder="1" applyAlignment="1">
      <alignment horizontal="center" vertical="center" wrapText="1"/>
    </xf>
    <xf numFmtId="191" fontId="117" fillId="34" borderId="57" xfId="0" applyNumberFormat="1" applyFont="1" applyFill="1" applyBorder="1" applyAlignment="1">
      <alignment horizontal="center" vertical="center" wrapText="1"/>
    </xf>
    <xf numFmtId="191" fontId="117" fillId="34" borderId="53" xfId="0" applyNumberFormat="1" applyFont="1" applyFill="1" applyBorder="1" applyAlignment="1" quotePrefix="1">
      <alignment horizontal="center" vertical="center" wrapText="1"/>
    </xf>
    <xf numFmtId="191" fontId="17" fillId="33" borderId="56" xfId="0" applyNumberFormat="1" applyFont="1" applyFill="1" applyBorder="1" applyAlignment="1">
      <alignment horizontal="center" vertical="center" wrapText="1"/>
    </xf>
    <xf numFmtId="49" fontId="17" fillId="33" borderId="55" xfId="0" applyNumberFormat="1" applyFont="1" applyFill="1" applyBorder="1" applyAlignment="1" quotePrefix="1">
      <alignment horizontal="center" vertical="center" wrapText="1" shrinkToFit="1"/>
    </xf>
    <xf numFmtId="0" fontId="14" fillId="33" borderId="0" xfId="0" applyFont="1" applyFill="1" applyAlignment="1">
      <alignment/>
    </xf>
    <xf numFmtId="49" fontId="17" fillId="0" borderId="57" xfId="0" applyNumberFormat="1" applyFont="1" applyFill="1" applyBorder="1" applyAlignment="1">
      <alignment horizontal="center" vertical="center" wrapText="1" shrinkToFit="1"/>
    </xf>
    <xf numFmtId="191" fontId="12" fillId="33" borderId="58" xfId="0" applyNumberFormat="1" applyFont="1" applyFill="1" applyBorder="1" applyAlignment="1" quotePrefix="1">
      <alignment horizontal="center" vertical="center" wrapText="1"/>
    </xf>
    <xf numFmtId="0" fontId="118" fillId="33" borderId="62" xfId="0" applyFont="1" applyFill="1" applyBorder="1" applyAlignment="1">
      <alignment vertical="center" shrinkToFit="1"/>
    </xf>
    <xf numFmtId="0" fontId="35" fillId="0" borderId="2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2" fillId="0" borderId="0" xfId="0" applyFont="1" applyAlignment="1">
      <alignment/>
    </xf>
    <xf numFmtId="58" fontId="1" fillId="0" borderId="0" xfId="0" applyNumberFormat="1" applyFont="1" applyAlignment="1">
      <alignment/>
    </xf>
    <xf numFmtId="58" fontId="4" fillId="0" borderId="0" xfId="0" applyNumberFormat="1" applyFont="1" applyAlignment="1">
      <alignment/>
    </xf>
    <xf numFmtId="0" fontId="24" fillId="0" borderId="0" xfId="0" applyFont="1" applyAlignment="1">
      <alignment/>
    </xf>
    <xf numFmtId="0" fontId="17" fillId="0" borderId="0" xfId="0" applyFont="1" applyAlignment="1">
      <alignment/>
    </xf>
    <xf numFmtId="0" fontId="29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49" fontId="27" fillId="0" borderId="64" xfId="0" applyNumberFormat="1" applyFont="1" applyBorder="1" applyAlignment="1">
      <alignment horizontal="center" vertical="center" wrapText="1"/>
    </xf>
    <xf numFmtId="49" fontId="27" fillId="0" borderId="56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26" fillId="0" borderId="55" xfId="0" applyNumberFormat="1" applyFont="1" applyBorder="1" applyAlignment="1">
      <alignment horizontal="center" vertical="center" wrapText="1"/>
    </xf>
    <xf numFmtId="49" fontId="26" fillId="0" borderId="60" xfId="0" applyNumberFormat="1" applyFont="1" applyBorder="1" applyAlignment="1">
      <alignment horizontal="center" vertical="center"/>
    </xf>
    <xf numFmtId="49" fontId="26" fillId="0" borderId="65" xfId="0" applyNumberFormat="1" applyFont="1" applyBorder="1" applyAlignment="1">
      <alignment horizontal="center" vertical="center"/>
    </xf>
    <xf numFmtId="49" fontId="26" fillId="0" borderId="59" xfId="0" applyNumberFormat="1" applyFont="1" applyBorder="1" applyAlignment="1">
      <alignment horizontal="center" vertical="center"/>
    </xf>
    <xf numFmtId="49" fontId="26" fillId="0" borderId="56" xfId="0" applyNumberFormat="1" applyFont="1" applyBorder="1" applyAlignment="1">
      <alignment horizontal="center" vertical="center" wrapText="1"/>
    </xf>
    <xf numFmtId="49" fontId="27" fillId="0" borderId="55" xfId="0" applyNumberFormat="1" applyFont="1" applyBorder="1" applyAlignment="1">
      <alignment horizontal="center" vertical="center" wrapText="1"/>
    </xf>
    <xf numFmtId="49" fontId="27" fillId="0" borderId="60" xfId="0" applyNumberFormat="1" applyFont="1" applyBorder="1" applyAlignment="1">
      <alignment horizontal="center" vertical="center"/>
    </xf>
    <xf numFmtId="49" fontId="27" fillId="0" borderId="65" xfId="0" applyNumberFormat="1" applyFont="1" applyBorder="1" applyAlignment="1">
      <alignment horizontal="center" vertical="center"/>
    </xf>
    <xf numFmtId="49" fontId="27" fillId="0" borderId="59" xfId="0" applyNumberFormat="1" applyFont="1" applyBorder="1" applyAlignment="1">
      <alignment horizontal="center" vertical="center"/>
    </xf>
    <xf numFmtId="0" fontId="119" fillId="0" borderId="0" xfId="0" applyFont="1" applyAlignment="1">
      <alignment horizontal="left" vertical="center" wrapText="1"/>
    </xf>
    <xf numFmtId="0" fontId="119" fillId="0" borderId="0" xfId="0" applyFont="1" applyAlignment="1">
      <alignment horizontal="center" vertical="center"/>
    </xf>
    <xf numFmtId="0" fontId="119" fillId="0" borderId="0" xfId="0" applyFont="1" applyAlignment="1">
      <alignment horizontal="center" vertical="center" wrapText="1"/>
    </xf>
    <xf numFmtId="49" fontId="119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20" fontId="4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39" fillId="0" borderId="2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191" fontId="12" fillId="0" borderId="45" xfId="0" applyNumberFormat="1" applyFont="1" applyBorder="1" applyAlignment="1">
      <alignment horizontal="center" vertical="center" wrapText="1"/>
    </xf>
    <xf numFmtId="0" fontId="120" fillId="33" borderId="66" xfId="0" applyFont="1" applyFill="1" applyBorder="1" applyAlignment="1">
      <alignment horizontal="left" vertical="center" shrinkToFit="1"/>
    </xf>
    <xf numFmtId="0" fontId="120" fillId="33" borderId="60" xfId="0" applyFont="1" applyFill="1" applyBorder="1" applyAlignment="1">
      <alignment horizontal="center" vertical="center" shrinkToFit="1"/>
    </xf>
    <xf numFmtId="0" fontId="120" fillId="33" borderId="67" xfId="0" applyFont="1" applyFill="1" applyBorder="1" applyAlignment="1">
      <alignment vertical="center" shrinkToFit="1"/>
    </xf>
    <xf numFmtId="0" fontId="120" fillId="33" borderId="64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left" vertical="center"/>
    </xf>
    <xf numFmtId="0" fontId="118" fillId="33" borderId="66" xfId="0" applyFont="1" applyFill="1" applyBorder="1" applyAlignment="1">
      <alignment horizontal="left" vertical="center" shrinkToFit="1"/>
    </xf>
    <xf numFmtId="0" fontId="118" fillId="33" borderId="60" xfId="0" applyFont="1" applyFill="1" applyBorder="1" applyAlignment="1">
      <alignment horizontal="center" vertical="center" shrinkToFit="1"/>
    </xf>
    <xf numFmtId="0" fontId="27" fillId="0" borderId="18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center" vertical="center"/>
    </xf>
    <xf numFmtId="49" fontId="27" fillId="0" borderId="43" xfId="0" applyNumberFormat="1" applyFont="1" applyFill="1" applyBorder="1" applyAlignment="1">
      <alignment horizontal="center" vertical="center" wrapText="1"/>
    </xf>
    <xf numFmtId="49" fontId="27" fillId="0" borderId="68" xfId="0" applyNumberFormat="1" applyFont="1" applyFill="1" applyBorder="1" applyAlignment="1">
      <alignment horizontal="center" vertical="center" wrapText="1"/>
    </xf>
    <xf numFmtId="49" fontId="27" fillId="0" borderId="69" xfId="0" applyNumberFormat="1" applyFont="1" applyFill="1" applyBorder="1" applyAlignment="1">
      <alignment horizontal="center" vertical="center" wrapText="1"/>
    </xf>
    <xf numFmtId="0" fontId="121" fillId="0" borderId="51" xfId="0" applyFont="1" applyFill="1" applyBorder="1" applyAlignment="1">
      <alignment horizontal="left" vertical="center" wrapText="1"/>
    </xf>
    <xf numFmtId="49" fontId="26" fillId="0" borderId="64" xfId="0" applyNumberFormat="1" applyFont="1" applyBorder="1" applyAlignment="1">
      <alignment horizontal="center" vertical="center" wrapText="1"/>
    </xf>
    <xf numFmtId="49" fontId="12" fillId="0" borderId="65" xfId="0" applyNumberFormat="1" applyFont="1" applyFill="1" applyBorder="1" applyAlignment="1">
      <alignment horizontal="center" vertical="center" wrapText="1" shrinkToFit="1"/>
    </xf>
    <xf numFmtId="0" fontId="17" fillId="33" borderId="70" xfId="0" applyFont="1" applyFill="1" applyBorder="1" applyAlignment="1">
      <alignment horizontal="left" vertical="center" shrinkToFit="1"/>
    </xf>
    <xf numFmtId="0" fontId="27" fillId="0" borderId="66" xfId="0" applyFont="1" applyFill="1" applyBorder="1" applyAlignment="1">
      <alignment horizontal="left" vertical="center"/>
    </xf>
    <xf numFmtId="0" fontId="12" fillId="0" borderId="66" xfId="0" applyFont="1" applyFill="1" applyBorder="1" applyAlignment="1">
      <alignment vertical="center" wrapText="1" shrinkToFit="1"/>
    </xf>
    <xf numFmtId="0" fontId="12" fillId="0" borderId="60" xfId="0" applyFont="1" applyFill="1" applyBorder="1" applyAlignment="1">
      <alignment horizontal="center" vertical="center" shrinkToFit="1"/>
    </xf>
    <xf numFmtId="49" fontId="12" fillId="0" borderId="16" xfId="0" applyNumberFormat="1" applyFont="1" applyFill="1" applyBorder="1" applyAlignment="1" quotePrefix="1">
      <alignment horizontal="center" vertical="center" wrapText="1"/>
    </xf>
    <xf numFmtId="0" fontId="26" fillId="0" borderId="66" xfId="0" applyFont="1" applyFill="1" applyBorder="1" applyAlignment="1">
      <alignment horizontal="left" vertical="center"/>
    </xf>
    <xf numFmtId="0" fontId="26" fillId="0" borderId="71" xfId="0" applyFont="1" applyFill="1" applyBorder="1" applyAlignment="1">
      <alignment horizontal="center" vertical="center"/>
    </xf>
    <xf numFmtId="0" fontId="26" fillId="0" borderId="72" xfId="0" applyFont="1" applyFill="1" applyBorder="1" applyAlignment="1">
      <alignment horizontal="center" vertical="center"/>
    </xf>
    <xf numFmtId="0" fontId="121" fillId="0" borderId="64" xfId="0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horizontal="left" vertical="center"/>
    </xf>
    <xf numFmtId="0" fontId="26" fillId="0" borderId="64" xfId="0" applyFont="1" applyFill="1" applyBorder="1" applyAlignment="1">
      <alignment horizontal="center" vertical="center"/>
    </xf>
    <xf numFmtId="49" fontId="26" fillId="0" borderId="56" xfId="0" applyNumberFormat="1" applyFont="1" applyFill="1" applyBorder="1" applyAlignment="1">
      <alignment horizontal="center" vertical="center" wrapText="1"/>
    </xf>
    <xf numFmtId="0" fontId="27" fillId="0" borderId="51" xfId="0" applyFont="1" applyBorder="1" applyAlignment="1">
      <alignment horizontal="left" vertical="center"/>
    </xf>
    <xf numFmtId="0" fontId="27" fillId="0" borderId="73" xfId="0" applyFont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 wrapText="1"/>
    </xf>
    <xf numFmtId="49" fontId="17" fillId="0" borderId="55" xfId="0" applyNumberFormat="1" applyFont="1" applyFill="1" applyBorder="1" applyAlignment="1" quotePrefix="1">
      <alignment horizontal="center" vertical="center" wrapText="1" shrinkToFit="1"/>
    </xf>
    <xf numFmtId="191" fontId="17" fillId="0" borderId="56" xfId="0" applyNumberFormat="1" applyFont="1" applyFill="1" applyBorder="1" applyAlignment="1">
      <alignment horizontal="center" vertical="center" wrapText="1"/>
    </xf>
    <xf numFmtId="191" fontId="12" fillId="0" borderId="45" xfId="0" applyNumberFormat="1" applyFont="1" applyFill="1" applyBorder="1" applyAlignment="1">
      <alignment horizontal="center" vertical="center" wrapText="1"/>
    </xf>
    <xf numFmtId="0" fontId="27" fillId="0" borderId="74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left" vertical="center" wrapText="1"/>
    </xf>
    <xf numFmtId="0" fontId="26" fillId="0" borderId="73" xfId="0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shrinkToFit="1"/>
    </xf>
    <xf numFmtId="49" fontId="51" fillId="0" borderId="0" xfId="0" applyNumberFormat="1" applyFont="1" applyBorder="1" applyAlignment="1">
      <alignment horizontal="center" vertical="center" shrinkToFit="1"/>
    </xf>
    <xf numFmtId="0" fontId="17" fillId="0" borderId="67" xfId="0" applyFont="1" applyFill="1" applyBorder="1" applyAlignment="1">
      <alignment horizontal="left" vertical="center"/>
    </xf>
    <xf numFmtId="0" fontId="17" fillId="0" borderId="64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vertical="center"/>
    </xf>
    <xf numFmtId="0" fontId="12" fillId="0" borderId="63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18" fillId="33" borderId="68" xfId="0" applyFont="1" applyFill="1" applyBorder="1" applyAlignment="1">
      <alignment horizontal="center" vertical="center" shrinkToFit="1"/>
    </xf>
    <xf numFmtId="0" fontId="17" fillId="33" borderId="65" xfId="0" applyFont="1" applyFill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/>
    </xf>
    <xf numFmtId="0" fontId="17" fillId="0" borderId="67" xfId="0" applyFont="1" applyFill="1" applyBorder="1" applyAlignment="1">
      <alignment vertical="center" shrinkToFit="1"/>
    </xf>
    <xf numFmtId="0" fontId="17" fillId="0" borderId="64" xfId="0" applyFont="1" applyFill="1" applyBorder="1" applyAlignment="1">
      <alignment horizontal="center" vertical="center" shrinkToFit="1"/>
    </xf>
    <xf numFmtId="49" fontId="118" fillId="33" borderId="65" xfId="0" applyNumberFormat="1" applyFont="1" applyFill="1" applyBorder="1" applyAlignment="1">
      <alignment horizontal="center" vertical="center" shrinkToFit="1"/>
    </xf>
    <xf numFmtId="49" fontId="120" fillId="33" borderId="38" xfId="0" applyNumberFormat="1" applyFont="1" applyFill="1" applyBorder="1" applyAlignment="1">
      <alignment horizontal="center" vertical="center" shrinkToFit="1"/>
    </xf>
    <xf numFmtId="49" fontId="120" fillId="33" borderId="65" xfId="0" applyNumberFormat="1" applyFont="1" applyFill="1" applyBorder="1" applyAlignment="1">
      <alignment horizontal="center" vertical="center" shrinkToFit="1"/>
    </xf>
    <xf numFmtId="0" fontId="39" fillId="0" borderId="44" xfId="0" applyFont="1" applyFill="1" applyBorder="1" applyAlignment="1">
      <alignment horizontal="center" vertical="center"/>
    </xf>
    <xf numFmtId="49" fontId="118" fillId="33" borderId="70" xfId="0" applyNumberFormat="1" applyFont="1" applyFill="1" applyBorder="1" applyAlignment="1">
      <alignment horizontal="center" vertical="center" shrinkToFit="1"/>
    </xf>
    <xf numFmtId="49" fontId="120" fillId="33" borderId="17" xfId="0" applyNumberFormat="1" applyFont="1" applyFill="1" applyBorder="1" applyAlignment="1">
      <alignment horizontal="center" vertical="center" shrinkToFit="1"/>
    </xf>
    <xf numFmtId="49" fontId="120" fillId="33" borderId="70" xfId="0" applyNumberFormat="1" applyFont="1" applyFill="1" applyBorder="1" applyAlignment="1">
      <alignment horizontal="center" vertical="center" shrinkToFit="1"/>
    </xf>
    <xf numFmtId="49" fontId="118" fillId="33" borderId="74" xfId="0" applyNumberFormat="1" applyFont="1" applyFill="1" applyBorder="1" applyAlignment="1">
      <alignment horizontal="center" vertical="center" shrinkToFit="1"/>
    </xf>
    <xf numFmtId="49" fontId="120" fillId="33" borderId="39" xfId="0" applyNumberFormat="1" applyFont="1" applyFill="1" applyBorder="1" applyAlignment="1">
      <alignment horizontal="center" vertical="center" shrinkToFit="1"/>
    </xf>
    <xf numFmtId="49" fontId="120" fillId="33" borderId="74" xfId="0" applyNumberFormat="1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/>
    </xf>
    <xf numFmtId="0" fontId="17" fillId="0" borderId="75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14" fontId="17" fillId="33" borderId="56" xfId="0" applyNumberFormat="1" applyFont="1" applyFill="1" applyBorder="1" applyAlignment="1" quotePrefix="1">
      <alignment horizontal="center" vertical="center" wrapText="1"/>
    </xf>
    <xf numFmtId="191" fontId="12" fillId="0" borderId="58" xfId="0" applyNumberFormat="1" applyFont="1" applyBorder="1" applyAlignment="1" quotePrefix="1">
      <alignment horizontal="center" vertical="center" wrapText="1"/>
    </xf>
    <xf numFmtId="14" fontId="17" fillId="0" borderId="56" xfId="0" applyNumberFormat="1" applyFont="1" applyFill="1" applyBorder="1" applyAlignment="1" quotePrefix="1">
      <alignment horizontal="center" vertical="center" wrapText="1"/>
    </xf>
    <xf numFmtId="49" fontId="12" fillId="0" borderId="59" xfId="0" applyNumberFormat="1" applyFont="1" applyFill="1" applyBorder="1" applyAlignment="1" quotePrefix="1">
      <alignment horizontal="center" vertical="center" wrapText="1"/>
    </xf>
    <xf numFmtId="49" fontId="12" fillId="0" borderId="65" xfId="0" applyNumberFormat="1" applyFont="1" applyFill="1" applyBorder="1" applyAlignment="1" quotePrefix="1">
      <alignment horizontal="center" vertical="center" wrapText="1"/>
    </xf>
    <xf numFmtId="49" fontId="17" fillId="0" borderId="51" xfId="0" applyNumberFormat="1" applyFont="1" applyFill="1" applyBorder="1" applyAlignment="1" quotePrefix="1">
      <alignment horizontal="center" vertical="center" wrapText="1" shrinkToFit="1"/>
    </xf>
    <xf numFmtId="49" fontId="12" fillId="0" borderId="70" xfId="0" applyNumberFormat="1" applyFont="1" applyFill="1" applyBorder="1" applyAlignment="1" quotePrefix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8" fillId="0" borderId="0" xfId="43" applyFont="1" applyFill="1" applyAlignment="1" applyProtection="1">
      <alignment wrapText="1"/>
      <protection/>
    </xf>
    <xf numFmtId="0" fontId="12" fillId="0" borderId="36" xfId="0" applyFont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 shrinkToFit="1"/>
    </xf>
    <xf numFmtId="0" fontId="12" fillId="0" borderId="65" xfId="0" applyFont="1" applyFill="1" applyBorder="1" applyAlignment="1">
      <alignment horizontal="center" vertical="center" shrinkToFit="1"/>
    </xf>
    <xf numFmtId="0" fontId="12" fillId="0" borderId="77" xfId="0" applyFont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49" fontId="12" fillId="0" borderId="79" xfId="0" applyNumberFormat="1" applyFont="1" applyFill="1" applyBorder="1" applyAlignment="1">
      <alignment horizontal="center" vertical="center" wrapText="1" shrinkToFit="1"/>
    </xf>
    <xf numFmtId="49" fontId="17" fillId="0" borderId="38" xfId="0" applyNumberFormat="1" applyFont="1" applyFill="1" applyBorder="1" applyAlignment="1">
      <alignment horizontal="center" vertical="center" wrapText="1" shrinkToFit="1"/>
    </xf>
    <xf numFmtId="0" fontId="10" fillId="0" borderId="80" xfId="0" applyFont="1" applyFill="1" applyBorder="1" applyAlignment="1">
      <alignment horizontal="center" vertical="center"/>
    </xf>
    <xf numFmtId="49" fontId="17" fillId="0" borderId="67" xfId="0" applyNumberFormat="1" applyFont="1" applyFill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/>
    </xf>
    <xf numFmtId="49" fontId="26" fillId="0" borderId="39" xfId="0" applyNumberFormat="1" applyFont="1" applyFill="1" applyBorder="1" applyAlignment="1">
      <alignment horizontal="center" vertical="center" wrapText="1"/>
    </xf>
    <xf numFmtId="49" fontId="27" fillId="0" borderId="73" xfId="0" applyNumberFormat="1" applyFont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6" fillId="0" borderId="74" xfId="0" applyNumberFormat="1" applyFont="1" applyBorder="1" applyAlignment="1">
      <alignment horizontal="center" vertical="center"/>
    </xf>
    <xf numFmtId="49" fontId="27" fillId="0" borderId="39" xfId="0" applyNumberFormat="1" applyFont="1" applyBorder="1" applyAlignment="1">
      <alignment horizontal="center" vertical="center" wrapText="1"/>
    </xf>
    <xf numFmtId="49" fontId="26" fillId="0" borderId="73" xfId="0" applyNumberFormat="1" applyFont="1" applyBorder="1" applyAlignment="1">
      <alignment horizontal="center" vertical="center" wrapText="1"/>
    </xf>
    <xf numFmtId="49" fontId="27" fillId="0" borderId="74" xfId="0" applyNumberFormat="1" applyFont="1" applyBorder="1" applyAlignment="1">
      <alignment horizontal="center" vertical="center"/>
    </xf>
    <xf numFmtId="49" fontId="26" fillId="0" borderId="55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6" fillId="0" borderId="81" xfId="0" applyFont="1" applyFill="1" applyBorder="1" applyAlignment="1">
      <alignment horizontal="center" vertical="center"/>
    </xf>
    <xf numFmtId="0" fontId="121" fillId="0" borderId="38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 wrapText="1"/>
    </xf>
    <xf numFmtId="0" fontId="27" fillId="0" borderId="65" xfId="0" applyFont="1" applyFill="1" applyBorder="1" applyAlignment="1">
      <alignment horizontal="center" vertical="center" wrapText="1"/>
    </xf>
    <xf numFmtId="49" fontId="26" fillId="0" borderId="75" xfId="0" applyNumberFormat="1" applyFont="1" applyBorder="1" applyAlignment="1">
      <alignment horizontal="center" vertical="center" wrapText="1"/>
    </xf>
    <xf numFmtId="49" fontId="27" fillId="0" borderId="56" xfId="0" applyNumberFormat="1" applyFont="1" applyFill="1" applyBorder="1" applyAlignment="1">
      <alignment horizontal="center" vertical="center" wrapText="1"/>
    </xf>
    <xf numFmtId="49" fontId="27" fillId="0" borderId="82" xfId="0" applyNumberFormat="1" applyFont="1" applyFill="1" applyBorder="1" applyAlignment="1">
      <alignment horizontal="center" vertical="center" wrapText="1"/>
    </xf>
    <xf numFmtId="0" fontId="26" fillId="0" borderId="83" xfId="0" applyFont="1" applyFill="1" applyBorder="1" applyAlignment="1">
      <alignment horizontal="center" vertical="center"/>
    </xf>
    <xf numFmtId="49" fontId="27" fillId="0" borderId="75" xfId="0" applyNumberFormat="1" applyFont="1" applyBorder="1" applyAlignment="1">
      <alignment horizontal="center" vertical="center" wrapText="1"/>
    </xf>
    <xf numFmtId="0" fontId="27" fillId="0" borderId="70" xfId="0" applyFont="1" applyFill="1" applyBorder="1" applyAlignment="1">
      <alignment horizontal="center" vertical="center" wrapText="1"/>
    </xf>
    <xf numFmtId="49" fontId="26" fillId="0" borderId="73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49" fontId="26" fillId="0" borderId="67" xfId="0" applyNumberFormat="1" applyFont="1" applyFill="1" applyBorder="1" applyAlignment="1">
      <alignment horizontal="center" vertical="center" wrapText="1"/>
    </xf>
    <xf numFmtId="49" fontId="26" fillId="0" borderId="75" xfId="0" applyNumberFormat="1" applyFont="1" applyFill="1" applyBorder="1" applyAlignment="1">
      <alignment horizontal="center" vertical="center" wrapText="1"/>
    </xf>
    <xf numFmtId="49" fontId="27" fillId="0" borderId="51" xfId="0" applyNumberFormat="1" applyFont="1" applyBorder="1" applyAlignment="1">
      <alignment horizontal="center" vertical="center" wrapText="1"/>
    </xf>
    <xf numFmtId="49" fontId="27" fillId="0" borderId="42" xfId="0" applyNumberFormat="1" applyFont="1" applyFill="1" applyBorder="1" applyAlignment="1">
      <alignment horizontal="center" vertical="center" wrapText="1"/>
    </xf>
    <xf numFmtId="49" fontId="26" fillId="0" borderId="66" xfId="0" applyNumberFormat="1" applyFont="1" applyBorder="1" applyAlignment="1">
      <alignment horizontal="center" vertical="center"/>
    </xf>
    <xf numFmtId="49" fontId="27" fillId="0" borderId="67" xfId="0" applyNumberFormat="1" applyFont="1" applyBorder="1" applyAlignment="1">
      <alignment horizontal="center" vertical="center" wrapText="1"/>
    </xf>
    <xf numFmtId="49" fontId="26" fillId="0" borderId="51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49" fontId="4" fillId="0" borderId="74" xfId="0" applyNumberFormat="1" applyFont="1" applyFill="1" applyBorder="1" applyAlignment="1">
      <alignment horizontal="center" vertical="center" wrapText="1" shrinkToFit="1"/>
    </xf>
    <xf numFmtId="49" fontId="4" fillId="0" borderId="16" xfId="0" applyNumberFormat="1" applyFont="1" applyFill="1" applyBorder="1" applyAlignment="1">
      <alignment horizontal="center" vertical="center" wrapText="1" shrinkToFit="1"/>
    </xf>
    <xf numFmtId="49" fontId="10" fillId="0" borderId="67" xfId="0" applyNumberFormat="1" applyFont="1" applyFill="1" applyBorder="1" applyAlignment="1">
      <alignment horizontal="center" vertical="center" wrapText="1" shrinkToFit="1"/>
    </xf>
    <xf numFmtId="49" fontId="4" fillId="0" borderId="66" xfId="0" applyNumberFormat="1" applyFont="1" applyFill="1" applyBorder="1" applyAlignment="1">
      <alignment horizontal="center" vertical="center" wrapText="1" shrinkToFit="1"/>
    </xf>
    <xf numFmtId="49" fontId="10" fillId="0" borderId="14" xfId="0" applyNumberFormat="1" applyFont="1" applyFill="1" applyBorder="1" applyAlignment="1">
      <alignment horizontal="center" vertical="center" wrapText="1" shrinkToFit="1"/>
    </xf>
    <xf numFmtId="185" fontId="26" fillId="0" borderId="17" xfId="0" applyNumberFormat="1" applyFont="1" applyFill="1" applyBorder="1" applyAlignment="1">
      <alignment horizontal="center" vertical="center"/>
    </xf>
    <xf numFmtId="185" fontId="26" fillId="0" borderId="14" xfId="0" applyNumberFormat="1" applyFont="1" applyFill="1" applyBorder="1" applyAlignment="1">
      <alignment horizontal="center" vertical="center"/>
    </xf>
    <xf numFmtId="185" fontId="12" fillId="0" borderId="84" xfId="0" applyNumberFormat="1" applyFont="1" applyBorder="1" applyAlignment="1">
      <alignment horizontal="center" vertical="center"/>
    </xf>
    <xf numFmtId="185" fontId="12" fillId="0" borderId="53" xfId="0" applyNumberFormat="1" applyFont="1" applyBorder="1" applyAlignment="1">
      <alignment horizontal="center" vertical="center"/>
    </xf>
    <xf numFmtId="185" fontId="32" fillId="0" borderId="62" xfId="0" applyNumberFormat="1" applyFont="1" applyFill="1" applyBorder="1" applyAlignment="1">
      <alignment horizontal="center" vertical="center"/>
    </xf>
    <xf numFmtId="185" fontId="27" fillId="0" borderId="85" xfId="0" applyNumberFormat="1" applyFont="1" applyFill="1" applyBorder="1" applyAlignment="1">
      <alignment horizontal="center" vertical="center"/>
    </xf>
    <xf numFmtId="185" fontId="121" fillId="0" borderId="17" xfId="0" applyNumberFormat="1" applyFont="1" applyFill="1" applyBorder="1" applyAlignment="1">
      <alignment horizontal="center" vertical="center"/>
    </xf>
    <xf numFmtId="185" fontId="121" fillId="0" borderId="14" xfId="0" applyNumberFormat="1" applyFont="1" applyFill="1" applyBorder="1" applyAlignment="1">
      <alignment horizontal="center" vertical="center"/>
    </xf>
    <xf numFmtId="185" fontId="48" fillId="0" borderId="84" xfId="0" applyNumberFormat="1" applyFont="1" applyFill="1" applyBorder="1" applyAlignment="1">
      <alignment horizontal="center" vertical="center" wrapText="1"/>
    </xf>
    <xf numFmtId="185" fontId="26" fillId="0" borderId="53" xfId="0" applyNumberFormat="1" applyFont="1" applyFill="1" applyBorder="1" applyAlignment="1">
      <alignment horizontal="center" vertical="center" wrapText="1"/>
    </xf>
    <xf numFmtId="49" fontId="32" fillId="0" borderId="43" xfId="0" applyNumberFormat="1" applyFont="1" applyFill="1" applyBorder="1" applyAlignment="1">
      <alignment horizontal="center" vertical="center" wrapText="1"/>
    </xf>
    <xf numFmtId="49" fontId="32" fillId="0" borderId="66" xfId="0" applyNumberFormat="1" applyFont="1" applyBorder="1" applyAlignment="1">
      <alignment horizontal="center" vertical="center"/>
    </xf>
    <xf numFmtId="191" fontId="4" fillId="0" borderId="45" xfId="0" applyNumberFormat="1" applyFont="1" applyFill="1" applyBorder="1" applyAlignment="1" quotePrefix="1">
      <alignment horizontal="center" vertical="center" wrapText="1"/>
    </xf>
    <xf numFmtId="191" fontId="4" fillId="0" borderId="26" xfId="0" applyNumberFormat="1" applyFont="1" applyFill="1" applyBorder="1" applyAlignment="1" quotePrefix="1">
      <alignment horizontal="center" vertical="center" wrapText="1"/>
    </xf>
    <xf numFmtId="191" fontId="17" fillId="0" borderId="55" xfId="0" applyNumberFormat="1" applyFont="1" applyFill="1" applyBorder="1" applyAlignment="1">
      <alignment horizontal="center" vertical="center" wrapText="1"/>
    </xf>
    <xf numFmtId="191" fontId="12" fillId="0" borderId="65" xfId="0" applyNumberFormat="1" applyFont="1" applyFill="1" applyBorder="1" applyAlignment="1">
      <alignment horizontal="center" vertical="center" wrapText="1"/>
    </xf>
    <xf numFmtId="191" fontId="17" fillId="0" borderId="73" xfId="0" applyNumberFormat="1" applyFont="1" applyFill="1" applyBorder="1" applyAlignment="1">
      <alignment horizontal="center" vertical="center" wrapText="1"/>
    </xf>
    <xf numFmtId="191" fontId="12" fillId="0" borderId="74" xfId="0" applyNumberFormat="1" applyFont="1" applyFill="1" applyBorder="1" applyAlignment="1">
      <alignment horizontal="center" vertical="center" wrapText="1"/>
    </xf>
    <xf numFmtId="0" fontId="120" fillId="0" borderId="64" xfId="0" applyFont="1" applyBorder="1" applyAlignment="1">
      <alignment horizontal="center" vertical="center"/>
    </xf>
    <xf numFmtId="0" fontId="120" fillId="0" borderId="14" xfId="0" applyFont="1" applyBorder="1" applyAlignment="1">
      <alignment horizontal="center" vertical="center"/>
    </xf>
    <xf numFmtId="0" fontId="122" fillId="0" borderId="75" xfId="0" applyFont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123" fillId="0" borderId="14" xfId="0" applyFont="1" applyBorder="1" applyAlignment="1">
      <alignment horizontal="center" vertical="center"/>
    </xf>
    <xf numFmtId="14" fontId="118" fillId="33" borderId="62" xfId="0" applyNumberFormat="1" applyFont="1" applyFill="1" applyBorder="1" applyAlignment="1">
      <alignment horizontal="center" vertical="center" shrinkToFit="1"/>
    </xf>
    <xf numFmtId="14" fontId="118" fillId="33" borderId="85" xfId="0" applyNumberFormat="1" applyFont="1" applyFill="1" applyBorder="1" applyAlignment="1">
      <alignment horizontal="center" vertical="center" shrinkToFit="1"/>
    </xf>
    <xf numFmtId="14" fontId="124" fillId="33" borderId="38" xfId="0" applyNumberFormat="1" applyFont="1" applyFill="1" applyBorder="1" applyAlignment="1">
      <alignment horizontal="center" vertical="center" shrinkToFit="1"/>
    </xf>
    <xf numFmtId="49" fontId="124" fillId="33" borderId="17" xfId="0" applyNumberFormat="1" applyFont="1" applyFill="1" applyBorder="1" applyAlignment="1">
      <alignment horizontal="center" vertical="center" shrinkToFit="1"/>
    </xf>
    <xf numFmtId="49" fontId="124" fillId="33" borderId="14" xfId="0" applyNumberFormat="1" applyFont="1" applyFill="1" applyBorder="1" applyAlignment="1">
      <alignment horizontal="center" vertical="center" shrinkToFit="1"/>
    </xf>
    <xf numFmtId="49" fontId="124" fillId="33" borderId="75" xfId="0" applyNumberFormat="1" applyFont="1" applyFill="1" applyBorder="1" applyAlignment="1">
      <alignment horizontal="center" vertical="center" shrinkToFit="1"/>
    </xf>
    <xf numFmtId="49" fontId="124" fillId="33" borderId="64" xfId="0" applyNumberFormat="1" applyFont="1" applyFill="1" applyBorder="1" applyAlignment="1">
      <alignment horizontal="center" vertical="center" shrinkToFit="1"/>
    </xf>
    <xf numFmtId="49" fontId="51" fillId="33" borderId="64" xfId="0" applyNumberFormat="1" applyFont="1" applyFill="1" applyBorder="1" applyAlignment="1">
      <alignment horizontal="center" vertical="center" shrinkToFit="1"/>
    </xf>
    <xf numFmtId="49" fontId="51" fillId="33" borderId="14" xfId="0" applyNumberFormat="1" applyFont="1" applyFill="1" applyBorder="1" applyAlignment="1">
      <alignment horizontal="center" vertical="center" shrinkToFit="1"/>
    </xf>
    <xf numFmtId="49" fontId="51" fillId="33" borderId="75" xfId="0" applyNumberFormat="1" applyFont="1" applyFill="1" applyBorder="1" applyAlignment="1">
      <alignment horizontal="center" vertical="center" shrinkToFit="1"/>
    </xf>
    <xf numFmtId="185" fontId="118" fillId="33" borderId="70" xfId="0" applyNumberFormat="1" applyFont="1" applyFill="1" applyBorder="1" applyAlignment="1">
      <alignment horizontal="center" vertical="center" shrinkToFit="1"/>
    </xf>
    <xf numFmtId="185" fontId="118" fillId="33" borderId="16" xfId="0" applyNumberFormat="1" applyFont="1" applyFill="1" applyBorder="1" applyAlignment="1">
      <alignment horizontal="center" vertical="center" shrinkToFit="1"/>
    </xf>
    <xf numFmtId="14" fontId="125" fillId="33" borderId="65" xfId="0" applyNumberFormat="1" applyFont="1" applyFill="1" applyBorder="1" applyAlignment="1">
      <alignment horizontal="center" vertical="center" wrapText="1"/>
    </xf>
    <xf numFmtId="49" fontId="125" fillId="33" borderId="70" xfId="0" applyNumberFormat="1" applyFont="1" applyFill="1" applyBorder="1" applyAlignment="1">
      <alignment horizontal="center" vertical="center" wrapText="1"/>
    </xf>
    <xf numFmtId="49" fontId="125" fillId="33" borderId="16" xfId="0" applyNumberFormat="1" applyFont="1" applyFill="1" applyBorder="1" applyAlignment="1">
      <alignment horizontal="center" vertical="center" wrapText="1"/>
    </xf>
    <xf numFmtId="49" fontId="124" fillId="33" borderId="59" xfId="0" applyNumberFormat="1" applyFont="1" applyFill="1" applyBorder="1" applyAlignment="1">
      <alignment horizontal="center" vertical="center" shrinkToFit="1"/>
    </xf>
    <xf numFmtId="49" fontId="124" fillId="33" borderId="60" xfId="0" applyNumberFormat="1" applyFont="1" applyFill="1" applyBorder="1" applyAlignment="1">
      <alignment horizontal="center" vertical="center" shrinkToFit="1"/>
    </xf>
    <xf numFmtId="49" fontId="124" fillId="33" borderId="16" xfId="0" applyNumberFormat="1" applyFont="1" applyFill="1" applyBorder="1" applyAlignment="1">
      <alignment horizontal="center" vertical="center" shrinkToFit="1"/>
    </xf>
    <xf numFmtId="49" fontId="124" fillId="33" borderId="70" xfId="0" applyNumberFormat="1" applyFont="1" applyFill="1" applyBorder="1" applyAlignment="1">
      <alignment horizontal="center" vertical="center" shrinkToFit="1"/>
    </xf>
    <xf numFmtId="49" fontId="51" fillId="33" borderId="60" xfId="0" applyNumberFormat="1" applyFont="1" applyFill="1" applyBorder="1" applyAlignment="1">
      <alignment horizontal="center" vertical="center" shrinkToFit="1"/>
    </xf>
    <xf numFmtId="49" fontId="51" fillId="33" borderId="16" xfId="0" applyNumberFormat="1" applyFont="1" applyFill="1" applyBorder="1" applyAlignment="1">
      <alignment horizontal="center" vertical="center" shrinkToFit="1"/>
    </xf>
    <xf numFmtId="49" fontId="51" fillId="33" borderId="59" xfId="0" applyNumberFormat="1" applyFont="1" applyFill="1" applyBorder="1" applyAlignment="1">
      <alignment horizontal="center" vertical="center" shrinkToFit="1"/>
    </xf>
    <xf numFmtId="185" fontId="118" fillId="33" borderId="62" xfId="0" applyNumberFormat="1" applyFont="1" applyFill="1" applyBorder="1" applyAlignment="1">
      <alignment horizontal="center" vertical="center" shrinkToFit="1"/>
    </xf>
    <xf numFmtId="185" fontId="118" fillId="33" borderId="85" xfId="0" applyNumberFormat="1" applyFont="1" applyFill="1" applyBorder="1" applyAlignment="1">
      <alignment horizontal="center" vertical="center" shrinkToFit="1"/>
    </xf>
    <xf numFmtId="49" fontId="17" fillId="33" borderId="17" xfId="0" applyNumberFormat="1" applyFont="1" applyFill="1" applyBorder="1" applyAlignment="1">
      <alignment horizontal="center" vertical="center" shrinkToFit="1"/>
    </xf>
    <xf numFmtId="49" fontId="17" fillId="33" borderId="39" xfId="0" applyNumberFormat="1" applyFont="1" applyFill="1" applyBorder="1" applyAlignment="1">
      <alignment horizontal="center" vertical="center" shrinkToFit="1"/>
    </xf>
    <xf numFmtId="49" fontId="17" fillId="33" borderId="75" xfId="0" applyNumberFormat="1" applyFont="1" applyFill="1" applyBorder="1" applyAlignment="1">
      <alignment horizontal="center" vertical="center" shrinkToFit="1"/>
    </xf>
    <xf numFmtId="49" fontId="17" fillId="0" borderId="64" xfId="0" applyNumberFormat="1" applyFont="1" applyBorder="1" applyAlignment="1">
      <alignment horizontal="center" vertical="center" shrinkToFit="1"/>
    </xf>
    <xf numFmtId="49" fontId="17" fillId="0" borderId="38" xfId="0" applyNumberFormat="1" applyFont="1" applyBorder="1" applyAlignment="1">
      <alignment horizontal="center" vertical="center" shrinkToFit="1"/>
    </xf>
    <xf numFmtId="49" fontId="118" fillId="33" borderId="17" xfId="0" applyNumberFormat="1" applyFont="1" applyFill="1" applyBorder="1" applyAlignment="1">
      <alignment horizontal="center" vertical="center" shrinkToFit="1"/>
    </xf>
    <xf numFmtId="49" fontId="118" fillId="33" borderId="38" xfId="0" applyNumberFormat="1" applyFont="1" applyFill="1" applyBorder="1" applyAlignment="1">
      <alignment horizontal="center" vertical="center" shrinkToFit="1"/>
    </xf>
    <xf numFmtId="49" fontId="118" fillId="33" borderId="75" xfId="0" applyNumberFormat="1" applyFont="1" applyFill="1" applyBorder="1" applyAlignment="1">
      <alignment horizontal="center" vertical="center" shrinkToFit="1"/>
    </xf>
    <xf numFmtId="49" fontId="17" fillId="33" borderId="59" xfId="0" applyNumberFormat="1" applyFont="1" applyFill="1" applyBorder="1" applyAlignment="1">
      <alignment horizontal="center" vertical="center" wrapText="1"/>
    </xf>
    <xf numFmtId="49" fontId="118" fillId="33" borderId="70" xfId="0" applyNumberFormat="1" applyFont="1" applyFill="1" applyBorder="1" applyAlignment="1">
      <alignment horizontal="center" vertical="center" wrapText="1"/>
    </xf>
    <xf numFmtId="49" fontId="118" fillId="33" borderId="65" xfId="0" applyNumberFormat="1" applyFont="1" applyFill="1" applyBorder="1" applyAlignment="1">
      <alignment horizontal="center" vertical="center" wrapText="1"/>
    </xf>
    <xf numFmtId="49" fontId="120" fillId="33" borderId="59" xfId="0" applyNumberFormat="1" applyFont="1" applyFill="1" applyBorder="1" applyAlignment="1">
      <alignment horizontal="center" vertical="center" wrapText="1" shrinkToFit="1"/>
    </xf>
    <xf numFmtId="49" fontId="12" fillId="33" borderId="75" xfId="0" applyNumberFormat="1" applyFont="1" applyFill="1" applyBorder="1" applyAlignment="1">
      <alignment horizontal="center" vertical="center" shrinkToFit="1"/>
    </xf>
    <xf numFmtId="49" fontId="120" fillId="33" borderId="75" xfId="0" applyNumberFormat="1" applyFont="1" applyFill="1" applyBorder="1" applyAlignment="1">
      <alignment horizontal="center" vertical="center" shrinkToFit="1"/>
    </xf>
    <xf numFmtId="49" fontId="12" fillId="33" borderId="59" xfId="0" applyNumberFormat="1" applyFont="1" applyFill="1" applyBorder="1" applyAlignment="1">
      <alignment horizontal="center" vertical="center" wrapText="1"/>
    </xf>
    <xf numFmtId="49" fontId="120" fillId="33" borderId="70" xfId="0" applyNumberFormat="1" applyFont="1" applyFill="1" applyBorder="1" applyAlignment="1">
      <alignment horizontal="center" vertical="center" wrapText="1"/>
    </xf>
    <xf numFmtId="49" fontId="120" fillId="33" borderId="65" xfId="0" applyNumberFormat="1" applyFont="1" applyFill="1" applyBorder="1" applyAlignment="1">
      <alignment horizontal="center" vertical="center" wrapText="1"/>
    </xf>
    <xf numFmtId="49" fontId="12" fillId="33" borderId="65" xfId="0" applyNumberFormat="1" applyFont="1" applyFill="1" applyBorder="1" applyAlignment="1">
      <alignment horizontal="center" vertical="center" wrapText="1"/>
    </xf>
    <xf numFmtId="49" fontId="17" fillId="33" borderId="65" xfId="0" applyNumberFormat="1" applyFont="1" applyFill="1" applyBorder="1" applyAlignment="1">
      <alignment horizontal="center" vertical="center" wrapText="1"/>
    </xf>
    <xf numFmtId="49" fontId="12" fillId="33" borderId="38" xfId="0" applyNumberFormat="1" applyFont="1" applyFill="1" applyBorder="1" applyAlignment="1">
      <alignment horizontal="center" vertical="center" shrinkToFit="1"/>
    </xf>
    <xf numFmtId="49" fontId="12" fillId="0" borderId="64" xfId="0" applyNumberFormat="1" applyFont="1" applyFill="1" applyBorder="1" applyAlignment="1">
      <alignment horizontal="center" vertical="center" shrinkToFit="1"/>
    </xf>
    <xf numFmtId="49" fontId="17" fillId="0" borderId="60" xfId="0" applyNumberFormat="1" applyFont="1" applyFill="1" applyBorder="1" applyAlignment="1">
      <alignment horizontal="center" vertical="center" wrapText="1"/>
    </xf>
    <xf numFmtId="49" fontId="4" fillId="0" borderId="60" xfId="0" applyNumberFormat="1" applyFont="1" applyFill="1" applyBorder="1" applyAlignment="1">
      <alignment horizontal="center" vertical="center" wrapText="1"/>
    </xf>
    <xf numFmtId="185" fontId="17" fillId="0" borderId="67" xfId="0" applyNumberFormat="1" applyFont="1" applyFill="1" applyBorder="1" applyAlignment="1">
      <alignment horizontal="center" vertical="center" shrinkToFit="1"/>
    </xf>
    <xf numFmtId="185" fontId="17" fillId="0" borderId="14" xfId="0" applyNumberFormat="1" applyFont="1" applyFill="1" applyBorder="1" applyAlignment="1">
      <alignment horizontal="center" vertical="center" shrinkToFit="1"/>
    </xf>
    <xf numFmtId="185" fontId="17" fillId="0" borderId="42" xfId="0" applyNumberFormat="1" applyFont="1" applyFill="1" applyBorder="1" applyAlignment="1">
      <alignment horizontal="center" vertical="center" shrinkToFit="1"/>
    </xf>
    <xf numFmtId="185" fontId="17" fillId="0" borderId="85" xfId="0" applyNumberFormat="1" applyFont="1" applyFill="1" applyBorder="1" applyAlignment="1">
      <alignment horizontal="center" vertical="center" shrinkToFit="1"/>
    </xf>
    <xf numFmtId="185" fontId="12" fillId="0" borderId="66" xfId="0" applyNumberFormat="1" applyFont="1" applyFill="1" applyBorder="1" applyAlignment="1">
      <alignment horizontal="center" vertical="center" shrinkToFit="1"/>
    </xf>
    <xf numFmtId="185" fontId="12" fillId="0" borderId="16" xfId="0" applyNumberFormat="1" applyFont="1" applyFill="1" applyBorder="1" applyAlignment="1">
      <alignment horizontal="center" vertical="center" shrinkToFit="1"/>
    </xf>
    <xf numFmtId="185" fontId="17" fillId="0" borderId="73" xfId="0" applyNumberFormat="1" applyFont="1" applyFill="1" applyBorder="1" applyAlignment="1">
      <alignment horizontal="center" vertical="center"/>
    </xf>
    <xf numFmtId="185" fontId="17" fillId="0" borderId="14" xfId="0" applyNumberFormat="1" applyFont="1" applyFill="1" applyBorder="1" applyAlignment="1">
      <alignment horizontal="center" vertical="center"/>
    </xf>
    <xf numFmtId="185" fontId="4" fillId="0" borderId="73" xfId="0" applyNumberFormat="1" applyFont="1" applyFill="1" applyBorder="1" applyAlignment="1">
      <alignment horizontal="center" vertical="center"/>
    </xf>
    <xf numFmtId="185" fontId="12" fillId="0" borderId="53" xfId="0" applyNumberFormat="1" applyFont="1" applyFill="1" applyBorder="1" applyAlignment="1">
      <alignment horizontal="center" vertical="center"/>
    </xf>
    <xf numFmtId="185" fontId="12" fillId="0" borderId="74" xfId="0" applyNumberFormat="1" applyFont="1" applyFill="1" applyBorder="1" applyAlignment="1">
      <alignment horizontal="center" vertical="center"/>
    </xf>
    <xf numFmtId="185" fontId="12" fillId="0" borderId="16" xfId="0" applyNumberFormat="1" applyFont="1" applyFill="1" applyBorder="1" applyAlignment="1">
      <alignment horizontal="center" vertical="center"/>
    </xf>
    <xf numFmtId="185" fontId="10" fillId="0" borderId="73" xfId="0" applyNumberFormat="1" applyFont="1" applyFill="1" applyBorder="1" applyAlignment="1">
      <alignment horizontal="center" vertical="center"/>
    </xf>
    <xf numFmtId="185" fontId="17" fillId="0" borderId="53" xfId="0" applyNumberFormat="1" applyFont="1" applyFill="1" applyBorder="1" applyAlignment="1">
      <alignment horizontal="center" vertical="center"/>
    </xf>
    <xf numFmtId="185" fontId="12" fillId="0" borderId="26" xfId="0" applyNumberFormat="1" applyFont="1" applyBorder="1" applyAlignment="1" quotePrefix="1">
      <alignment horizontal="center" vertical="center" wrapText="1"/>
    </xf>
    <xf numFmtId="185" fontId="12" fillId="0" borderId="40" xfId="0" applyNumberFormat="1" applyFont="1" applyBorder="1" applyAlignment="1" quotePrefix="1">
      <alignment horizontal="center" vertical="center" wrapText="1"/>
    </xf>
    <xf numFmtId="185" fontId="12" fillId="0" borderId="74" xfId="0" applyNumberFormat="1" applyFont="1" applyFill="1" applyBorder="1" applyAlignment="1" quotePrefix="1">
      <alignment horizontal="center" vertical="center" wrapText="1"/>
    </xf>
    <xf numFmtId="185" fontId="12" fillId="0" borderId="16" xfId="0" applyNumberFormat="1" applyFont="1" applyFill="1" applyBorder="1" applyAlignment="1" quotePrefix="1">
      <alignment horizontal="center" vertical="center" wrapText="1"/>
    </xf>
    <xf numFmtId="185" fontId="17" fillId="0" borderId="73" xfId="0" applyNumberFormat="1" applyFont="1" applyFill="1" applyBorder="1" applyAlignment="1" quotePrefix="1">
      <alignment horizontal="center" vertical="center" wrapText="1"/>
    </xf>
    <xf numFmtId="185" fontId="17" fillId="0" borderId="53" xfId="0" applyNumberFormat="1" applyFont="1" applyFill="1" applyBorder="1" applyAlignment="1" quotePrefix="1">
      <alignment horizontal="center" vertical="center" wrapText="1"/>
    </xf>
    <xf numFmtId="49" fontId="124" fillId="33" borderId="13" xfId="0" applyNumberFormat="1" applyFont="1" applyFill="1" applyBorder="1" applyAlignment="1">
      <alignment horizontal="center" vertical="center" shrinkToFit="1"/>
    </xf>
    <xf numFmtId="49" fontId="124" fillId="33" borderId="86" xfId="0" applyNumberFormat="1" applyFont="1" applyFill="1" applyBorder="1" applyAlignment="1">
      <alignment horizontal="center" vertical="center" shrinkToFit="1"/>
    </xf>
    <xf numFmtId="0" fontId="11" fillId="0" borderId="51" xfId="0" applyFont="1" applyFill="1" applyBorder="1" applyAlignment="1">
      <alignment vertical="center" shrinkToFit="1"/>
    </xf>
    <xf numFmtId="0" fontId="12" fillId="0" borderId="40" xfId="0" applyFont="1" applyFill="1" applyBorder="1" applyAlignment="1">
      <alignment horizontal="center" vertical="center"/>
    </xf>
    <xf numFmtId="49" fontId="11" fillId="0" borderId="53" xfId="0" applyNumberFormat="1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vertical="center" shrinkToFit="1"/>
    </xf>
    <xf numFmtId="0" fontId="12" fillId="0" borderId="14" xfId="0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 shrinkToFit="1"/>
    </xf>
    <xf numFmtId="49" fontId="11" fillId="0" borderId="40" xfId="0" applyNumberFormat="1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vertical="center" shrinkToFit="1"/>
    </xf>
    <xf numFmtId="0" fontId="17" fillId="0" borderId="40" xfId="0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3" fillId="0" borderId="83" xfId="0" applyFont="1" applyFill="1" applyBorder="1" applyAlignment="1">
      <alignment vertical="center" shrinkToFit="1"/>
    </xf>
    <xf numFmtId="0" fontId="17" fillId="0" borderId="16" xfId="0" applyFont="1" applyFill="1" applyBorder="1" applyAlignment="1">
      <alignment horizontal="center" vertical="center"/>
    </xf>
    <xf numFmtId="185" fontId="12" fillId="0" borderId="26" xfId="0" applyNumberFormat="1" applyFont="1" applyFill="1" applyBorder="1" applyAlignment="1">
      <alignment horizontal="center" vertical="center"/>
    </xf>
    <xf numFmtId="49" fontId="27" fillId="0" borderId="58" xfId="0" applyNumberFormat="1" applyFont="1" applyFill="1" applyBorder="1" applyAlignment="1">
      <alignment horizontal="center" vertical="center" wrapText="1" shrinkToFit="1"/>
    </xf>
    <xf numFmtId="185" fontId="27" fillId="0" borderId="11" xfId="0" applyNumberFormat="1" applyFont="1" applyFill="1" applyBorder="1" applyAlignment="1">
      <alignment horizontal="center" vertical="center" wrapText="1" shrinkToFit="1"/>
    </xf>
    <xf numFmtId="49" fontId="27" fillId="0" borderId="26" xfId="0" applyNumberFormat="1" applyFont="1" applyFill="1" applyBorder="1" applyAlignment="1">
      <alignment horizontal="center" vertical="center" wrapText="1" shrinkToFit="1"/>
    </xf>
    <xf numFmtId="185" fontId="12" fillId="0" borderId="13" xfId="0" applyNumberFormat="1" applyFont="1" applyFill="1" applyBorder="1" applyAlignment="1">
      <alignment horizontal="center" vertical="center"/>
    </xf>
    <xf numFmtId="185" fontId="12" fillId="0" borderId="73" xfId="0" applyNumberFormat="1" applyFont="1" applyFill="1" applyBorder="1" applyAlignment="1">
      <alignment horizontal="center" vertical="center"/>
    </xf>
    <xf numFmtId="49" fontId="27" fillId="0" borderId="56" xfId="0" applyNumberFormat="1" applyFont="1" applyFill="1" applyBorder="1" applyAlignment="1">
      <alignment horizontal="center" vertical="center" wrapText="1" shrinkToFit="1"/>
    </xf>
    <xf numFmtId="185" fontId="27" fillId="0" borderId="13" xfId="0" applyNumberFormat="1" applyFont="1" applyFill="1" applyBorder="1" applyAlignment="1">
      <alignment horizontal="center" vertical="center" wrapText="1" shrinkToFit="1"/>
    </xf>
    <xf numFmtId="49" fontId="27" fillId="0" borderId="56" xfId="0" applyNumberFormat="1" applyFont="1" applyFill="1" applyBorder="1" applyAlignment="1">
      <alignment horizontal="center" vertical="center" shrinkToFit="1"/>
    </xf>
    <xf numFmtId="49" fontId="27" fillId="0" borderId="73" xfId="0" applyNumberFormat="1" applyFont="1" applyFill="1" applyBorder="1" applyAlignment="1">
      <alignment horizontal="center" vertical="center" shrinkToFit="1"/>
    </xf>
    <xf numFmtId="0" fontId="27" fillId="0" borderId="66" xfId="0" applyFont="1" applyFill="1" applyBorder="1" applyAlignment="1">
      <alignment vertical="center" shrinkToFit="1"/>
    </xf>
    <xf numFmtId="49" fontId="27" fillId="0" borderId="59" xfId="0" applyNumberFormat="1" applyFont="1" applyFill="1" applyBorder="1" applyAlignment="1">
      <alignment horizontal="center" vertical="center" wrapText="1"/>
    </xf>
    <xf numFmtId="185" fontId="27" fillId="0" borderId="74" xfId="0" applyNumberFormat="1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/>
    </xf>
    <xf numFmtId="185" fontId="32" fillId="0" borderId="74" xfId="0" applyNumberFormat="1" applyFont="1" applyFill="1" applyBorder="1" applyAlignment="1">
      <alignment horizontal="center" vertical="center"/>
    </xf>
    <xf numFmtId="185" fontId="12" fillId="0" borderId="40" xfId="0" applyNumberFormat="1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vertical="center" shrinkToFit="1"/>
    </xf>
    <xf numFmtId="185" fontId="17" fillId="0" borderId="74" xfId="0" applyNumberFormat="1" applyFont="1" applyFill="1" applyBorder="1" applyAlignment="1">
      <alignment horizontal="center" vertical="center"/>
    </xf>
    <xf numFmtId="185" fontId="17" fillId="0" borderId="16" xfId="0" applyNumberFormat="1" applyFont="1" applyFill="1" applyBorder="1" applyAlignment="1">
      <alignment horizontal="center" vertical="center"/>
    </xf>
    <xf numFmtId="49" fontId="26" fillId="0" borderId="59" xfId="0" applyNumberFormat="1" applyFont="1" applyFill="1" applyBorder="1" applyAlignment="1">
      <alignment horizontal="center" vertical="center" wrapText="1"/>
    </xf>
    <xf numFmtId="185" fontId="26" fillId="0" borderId="74" xfId="0" applyNumberFormat="1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/>
    </xf>
    <xf numFmtId="185" fontId="26" fillId="0" borderId="74" xfId="0" applyNumberFormat="1" applyFont="1" applyFill="1" applyBorder="1" applyAlignment="1">
      <alignment horizontal="center" vertical="center"/>
    </xf>
    <xf numFmtId="185" fontId="26" fillId="0" borderId="11" xfId="0" applyNumberFormat="1" applyFont="1" applyFill="1" applyBorder="1" applyAlignment="1">
      <alignment horizontal="center" vertical="center" wrapText="1" shrinkToFit="1"/>
    </xf>
    <xf numFmtId="49" fontId="26" fillId="0" borderId="26" xfId="0" applyNumberFormat="1" applyFont="1" applyFill="1" applyBorder="1" applyAlignment="1">
      <alignment horizontal="center" vertical="center" wrapText="1" shrinkToFit="1"/>
    </xf>
    <xf numFmtId="0" fontId="27" fillId="0" borderId="87" xfId="0" applyFont="1" applyFill="1" applyBorder="1" applyAlignment="1">
      <alignment vertical="center" shrinkToFit="1"/>
    </xf>
    <xf numFmtId="49" fontId="26" fillId="0" borderId="58" xfId="0" applyNumberFormat="1" applyFont="1" applyFill="1" applyBorder="1" applyAlignment="1">
      <alignment horizontal="center" vertical="center" wrapText="1" shrinkToFit="1"/>
    </xf>
    <xf numFmtId="191" fontId="4" fillId="0" borderId="18" xfId="0" applyNumberFormat="1" applyFont="1" applyFill="1" applyBorder="1" applyAlignment="1">
      <alignment horizontal="center" vertical="center" wrapText="1"/>
    </xf>
    <xf numFmtId="0" fontId="126" fillId="0" borderId="0" xfId="0" applyFont="1" applyAlignment="1">
      <alignment/>
    </xf>
    <xf numFmtId="185" fontId="32" fillId="0" borderId="11" xfId="0" applyNumberFormat="1" applyFont="1" applyFill="1" applyBorder="1" applyAlignment="1">
      <alignment horizontal="center" vertical="center" wrapText="1" shrinkToFit="1"/>
    </xf>
    <xf numFmtId="185" fontId="32" fillId="0" borderId="13" xfId="0" applyNumberFormat="1" applyFont="1" applyFill="1" applyBorder="1" applyAlignment="1">
      <alignment horizontal="center" vertical="center" wrapText="1" shrinkToFit="1"/>
    </xf>
    <xf numFmtId="185" fontId="4" fillId="0" borderId="11" xfId="0" applyNumberFormat="1" applyFont="1" applyFill="1" applyBorder="1" applyAlignment="1">
      <alignment horizontal="center" vertical="center"/>
    </xf>
    <xf numFmtId="185" fontId="4" fillId="0" borderId="26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43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0" fontId="30" fillId="0" borderId="0" xfId="0" applyFont="1" applyFill="1" applyAlignment="1">
      <alignment horizontal="center"/>
    </xf>
    <xf numFmtId="0" fontId="39" fillId="0" borderId="34" xfId="0" applyFont="1" applyFill="1" applyBorder="1" applyAlignment="1">
      <alignment horizontal="center" vertical="center"/>
    </xf>
    <xf numFmtId="0" fontId="39" fillId="0" borderId="63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39" fillId="0" borderId="34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53" fillId="0" borderId="66" xfId="0" applyFont="1" applyFill="1" applyBorder="1" applyAlignment="1">
      <alignment horizontal="center" vertical="center"/>
    </xf>
    <xf numFmtId="0" fontId="53" fillId="0" borderId="74" xfId="0" applyFont="1" applyFill="1" applyBorder="1" applyAlignment="1">
      <alignment horizontal="center" vertical="center"/>
    </xf>
    <xf numFmtId="0" fontId="53" fillId="0" borderId="79" xfId="0" applyFont="1" applyFill="1" applyBorder="1" applyAlignment="1">
      <alignment horizontal="center" vertical="center"/>
    </xf>
    <xf numFmtId="185" fontId="56" fillId="0" borderId="18" xfId="0" applyNumberFormat="1" applyFont="1" applyFill="1" applyBorder="1" applyAlignment="1">
      <alignment horizontal="center" vertical="center"/>
    </xf>
    <xf numFmtId="185" fontId="56" fillId="0" borderId="26" xfId="0" applyNumberFormat="1" applyFont="1" applyFill="1" applyBorder="1" applyAlignment="1">
      <alignment horizontal="center" vertical="center"/>
    </xf>
    <xf numFmtId="185" fontId="56" fillId="0" borderId="12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28" fillId="0" borderId="0" xfId="43" applyFont="1" applyFill="1" applyAlignment="1" applyProtection="1">
      <alignment horizontal="left" wrapText="1"/>
      <protection/>
    </xf>
    <xf numFmtId="58" fontId="4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34" fillId="33" borderId="88" xfId="0" applyFont="1" applyFill="1" applyBorder="1" applyAlignment="1">
      <alignment horizontal="center" vertical="center"/>
    </xf>
    <xf numFmtId="190" fontId="116" fillId="34" borderId="45" xfId="0" applyNumberFormat="1" applyFont="1" applyFill="1" applyBorder="1" applyAlignment="1">
      <alignment horizontal="center" vertical="center" wrapText="1"/>
    </xf>
    <xf numFmtId="190" fontId="116" fillId="34" borderId="26" xfId="0" applyNumberFormat="1" applyFont="1" applyFill="1" applyBorder="1" applyAlignment="1">
      <alignment horizontal="center" vertical="center" wrapText="1"/>
    </xf>
    <xf numFmtId="190" fontId="116" fillId="34" borderId="1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7" fillId="0" borderId="0" xfId="0" applyFont="1" applyFill="1" applyAlignment="1">
      <alignment horizontal="center" shrinkToFit="1"/>
    </xf>
    <xf numFmtId="20" fontId="47" fillId="0" borderId="0" xfId="0" applyNumberFormat="1" applyFont="1" applyFill="1" applyAlignment="1">
      <alignment horizontal="center" shrinkToFit="1"/>
    </xf>
    <xf numFmtId="0" fontId="12" fillId="0" borderId="80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73" xfId="0" applyNumberFormat="1" applyFont="1" applyFill="1" applyBorder="1" applyAlignment="1">
      <alignment horizontal="center" vertical="center"/>
    </xf>
    <xf numFmtId="49" fontId="11" fillId="0" borderId="58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45" xfId="0" applyNumberFormat="1" applyFont="1" applyFill="1" applyBorder="1" applyAlignment="1">
      <alignment horizontal="center" vertical="center" wrapText="1"/>
    </xf>
    <xf numFmtId="49" fontId="23" fillId="0" borderId="46" xfId="0" applyNumberFormat="1" applyFont="1" applyFill="1" applyBorder="1" applyAlignment="1">
      <alignment horizontal="center" vertical="center" wrapText="1"/>
    </xf>
    <xf numFmtId="49" fontId="11" fillId="0" borderId="58" xfId="0" applyNumberFormat="1" applyFont="1" applyFill="1" applyBorder="1" applyAlignment="1">
      <alignment horizontal="center" vertical="center" wrapText="1"/>
    </xf>
    <xf numFmtId="49" fontId="11" fillId="0" borderId="4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45" xfId="0" applyNumberFormat="1" applyFont="1" applyFill="1" applyBorder="1" applyAlignment="1">
      <alignment horizontal="center" vertical="center"/>
    </xf>
    <xf numFmtId="49" fontId="11" fillId="0" borderId="46" xfId="0" applyNumberFormat="1" applyFont="1" applyFill="1" applyBorder="1" applyAlignment="1">
      <alignment horizontal="center" vertical="center"/>
    </xf>
    <xf numFmtId="49" fontId="11" fillId="0" borderId="58" xfId="0" applyNumberFormat="1" applyFont="1" applyFill="1" applyBorder="1" applyAlignment="1">
      <alignment horizontal="center" vertical="center" shrinkToFit="1"/>
    </xf>
    <xf numFmtId="49" fontId="23" fillId="0" borderId="11" xfId="0" applyNumberFormat="1" applyFont="1" applyFill="1" applyBorder="1" applyAlignment="1">
      <alignment horizontal="center" vertical="center" shrinkToFit="1"/>
    </xf>
    <xf numFmtId="49" fontId="11" fillId="0" borderId="11" xfId="0" applyNumberFormat="1" applyFont="1" applyFill="1" applyBorder="1" applyAlignment="1">
      <alignment horizontal="center" vertical="center" shrinkToFit="1"/>
    </xf>
    <xf numFmtId="49" fontId="11" fillId="0" borderId="45" xfId="0" applyNumberFormat="1" applyFont="1" applyFill="1" applyBorder="1" applyAlignment="1">
      <alignment horizontal="center" vertical="center" shrinkToFit="1"/>
    </xf>
    <xf numFmtId="49" fontId="11" fillId="0" borderId="46" xfId="0" applyNumberFormat="1" applyFont="1" applyFill="1" applyBorder="1" applyAlignment="1">
      <alignment horizontal="center" vertical="center" shrinkToFit="1"/>
    </xf>
    <xf numFmtId="49" fontId="11" fillId="0" borderId="58" xfId="0" applyNumberFormat="1" applyFont="1" applyFill="1" applyBorder="1" applyAlignment="1">
      <alignment horizontal="center" vertical="center" wrapText="1" shrinkToFit="1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73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45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49" fontId="13" fillId="0" borderId="58" xfId="0" applyNumberFormat="1" applyFont="1" applyFill="1" applyBorder="1" applyAlignment="1">
      <alignment horizontal="center" vertical="center"/>
    </xf>
    <xf numFmtId="49" fontId="11" fillId="0" borderId="45" xfId="0" applyNumberFormat="1" applyFont="1" applyFill="1" applyBorder="1" applyAlignment="1">
      <alignment horizontal="center" vertical="center" wrapText="1" shrinkToFit="1"/>
    </xf>
    <xf numFmtId="49" fontId="23" fillId="0" borderId="46" xfId="0" applyNumberFormat="1" applyFont="1" applyFill="1" applyBorder="1" applyAlignment="1">
      <alignment horizontal="center" vertical="center" wrapText="1" shrinkToFit="1"/>
    </xf>
    <xf numFmtId="49" fontId="13" fillId="0" borderId="58" xfId="0" applyNumberFormat="1" applyFont="1" applyFill="1" applyBorder="1" applyAlignment="1">
      <alignment horizontal="center" vertical="center" shrinkToFit="1"/>
    </xf>
    <xf numFmtId="49" fontId="13" fillId="0" borderId="11" xfId="0" applyNumberFormat="1" applyFont="1" applyFill="1" applyBorder="1" applyAlignment="1">
      <alignment horizontal="center" vertical="center" shrinkToFit="1"/>
    </xf>
    <xf numFmtId="49" fontId="13" fillId="0" borderId="45" xfId="0" applyNumberFormat="1" applyFont="1" applyFill="1" applyBorder="1" applyAlignment="1">
      <alignment horizontal="center" vertical="center" shrinkToFit="1"/>
    </xf>
    <xf numFmtId="49" fontId="13" fillId="0" borderId="46" xfId="0" applyNumberFormat="1" applyFont="1" applyFill="1" applyBorder="1" applyAlignment="1">
      <alignment horizontal="center" vertical="center" shrinkToFit="1"/>
    </xf>
    <xf numFmtId="0" fontId="13" fillId="0" borderId="70" xfId="0" applyFont="1" applyFill="1" applyBorder="1" applyAlignment="1">
      <alignment vertical="center" shrinkToFit="1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65" xfId="0" applyNumberFormat="1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49" fontId="11" fillId="0" borderId="38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49" fontId="11" fillId="0" borderId="46" xfId="0" applyNumberFormat="1" applyFont="1" applyFill="1" applyBorder="1" applyAlignment="1">
      <alignment horizontal="center" vertical="center" wrapText="1" shrinkToFit="1"/>
    </xf>
    <xf numFmtId="49" fontId="11" fillId="0" borderId="46" xfId="0" applyNumberFormat="1" applyFont="1" applyFill="1" applyBorder="1" applyAlignment="1">
      <alignment horizontal="center" vertical="center" wrapText="1"/>
    </xf>
    <xf numFmtId="49" fontId="13" fillId="0" borderId="60" xfId="0" applyNumberFormat="1" applyFont="1" applyFill="1" applyBorder="1" applyAlignment="1">
      <alignment horizontal="center" vertical="center"/>
    </xf>
    <xf numFmtId="49" fontId="13" fillId="0" borderId="74" xfId="0" applyNumberFormat="1" applyFont="1" applyFill="1" applyBorder="1" applyAlignment="1">
      <alignment horizontal="center" vertical="center"/>
    </xf>
    <xf numFmtId="49" fontId="13" fillId="0" borderId="59" xfId="0" applyNumberFormat="1" applyFont="1" applyFill="1" applyBorder="1" applyAlignment="1">
      <alignment horizontal="center" vertical="center" shrinkToFit="1"/>
    </xf>
    <xf numFmtId="49" fontId="13" fillId="0" borderId="60" xfId="0" applyNumberFormat="1" applyFont="1" applyFill="1" applyBorder="1" applyAlignment="1">
      <alignment horizontal="center" vertical="center" shrinkToFit="1"/>
    </xf>
    <xf numFmtId="49" fontId="13" fillId="0" borderId="65" xfId="0" applyNumberFormat="1" applyFont="1" applyFill="1" applyBorder="1" applyAlignment="1">
      <alignment horizontal="center" vertical="center" shrinkToFit="1"/>
    </xf>
    <xf numFmtId="49" fontId="13" fillId="0" borderId="70" xfId="0" applyNumberFormat="1" applyFont="1" applyFill="1" applyBorder="1" applyAlignment="1">
      <alignment horizontal="center" vertical="center" shrinkToFit="1"/>
    </xf>
    <xf numFmtId="49" fontId="27" fillId="0" borderId="45" xfId="0" applyNumberFormat="1" applyFont="1" applyFill="1" applyBorder="1" applyAlignment="1">
      <alignment horizontal="center" vertical="center" wrapText="1" shrinkToFit="1"/>
    </xf>
    <xf numFmtId="49" fontId="27" fillId="0" borderId="45" xfId="0" applyNumberFormat="1" applyFont="1" applyFill="1" applyBorder="1" applyAlignment="1">
      <alignment horizontal="center" vertical="center" shrinkToFit="1"/>
    </xf>
    <xf numFmtId="49" fontId="27" fillId="0" borderId="46" xfId="0" applyNumberFormat="1" applyFont="1" applyFill="1" applyBorder="1" applyAlignment="1">
      <alignment horizontal="center" vertical="center" shrinkToFit="1"/>
    </xf>
    <xf numFmtId="49" fontId="27" fillId="0" borderId="58" xfId="0" applyNumberFormat="1" applyFont="1" applyFill="1" applyBorder="1" applyAlignment="1">
      <alignment horizontal="center" vertical="center" shrinkToFit="1"/>
    </xf>
    <xf numFmtId="49" fontId="27" fillId="0" borderId="55" xfId="0" applyNumberFormat="1" applyFont="1" applyFill="1" applyBorder="1" applyAlignment="1">
      <alignment horizontal="center" vertical="center" shrinkToFit="1"/>
    </xf>
    <xf numFmtId="0" fontId="27" fillId="0" borderId="55" xfId="0" applyFont="1" applyFill="1" applyBorder="1" applyAlignment="1">
      <alignment horizontal="center" vertical="center"/>
    </xf>
    <xf numFmtId="0" fontId="27" fillId="0" borderId="84" xfId="0" applyFont="1" applyFill="1" applyBorder="1" applyAlignment="1">
      <alignment horizontal="center" vertical="center"/>
    </xf>
    <xf numFmtId="185" fontId="27" fillId="0" borderId="65" xfId="0" applyNumberFormat="1" applyFont="1" applyFill="1" applyBorder="1" applyAlignment="1">
      <alignment horizontal="center" vertical="center"/>
    </xf>
    <xf numFmtId="49" fontId="27" fillId="0" borderId="65" xfId="0" applyNumberFormat="1" applyFont="1" applyFill="1" applyBorder="1" applyAlignment="1">
      <alignment horizontal="center" vertical="center" wrapText="1"/>
    </xf>
    <xf numFmtId="49" fontId="27" fillId="0" borderId="70" xfId="0" applyNumberFormat="1" applyFont="1" applyFill="1" applyBorder="1" applyAlignment="1">
      <alignment horizontal="center" vertical="center" wrapText="1"/>
    </xf>
    <xf numFmtId="185" fontId="26" fillId="0" borderId="65" xfId="0" applyNumberFormat="1" applyFont="1" applyFill="1" applyBorder="1" applyAlignment="1">
      <alignment horizontal="center" vertical="center"/>
    </xf>
    <xf numFmtId="49" fontId="26" fillId="0" borderId="65" xfId="0" applyNumberFormat="1" applyFont="1" applyFill="1" applyBorder="1" applyAlignment="1">
      <alignment horizontal="center" vertical="center" wrapText="1"/>
    </xf>
    <xf numFmtId="49" fontId="26" fillId="0" borderId="70" xfId="0" applyNumberFormat="1" applyFont="1" applyFill="1" applyBorder="1" applyAlignment="1">
      <alignment horizontal="center" vertical="center" wrapText="1"/>
    </xf>
    <xf numFmtId="0" fontId="26" fillId="0" borderId="87" xfId="0" applyFont="1" applyFill="1" applyBorder="1" applyAlignment="1">
      <alignment vertical="center" shrinkToFit="1"/>
    </xf>
    <xf numFmtId="0" fontId="17" fillId="0" borderId="1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185" fontId="17" fillId="0" borderId="38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vertical="center" shrinkToFit="1"/>
    </xf>
    <xf numFmtId="0" fontId="27" fillId="0" borderId="42" xfId="0" applyFont="1" applyFill="1" applyBorder="1" applyAlignment="1">
      <alignment vertical="center" shrinkToFit="1"/>
    </xf>
    <xf numFmtId="0" fontId="12" fillId="0" borderId="85" xfId="0" applyFont="1" applyFill="1" applyBorder="1" applyAlignment="1">
      <alignment horizontal="center" vertical="center"/>
    </xf>
    <xf numFmtId="185" fontId="4" fillId="0" borderId="45" xfId="0" applyNumberFormat="1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49" fontId="26" fillId="0" borderId="45" xfId="0" applyNumberFormat="1" applyFont="1" applyFill="1" applyBorder="1" applyAlignment="1">
      <alignment horizontal="center" vertical="center" wrapText="1" shrinkToFit="1"/>
    </xf>
    <xf numFmtId="49" fontId="48" fillId="0" borderId="45" xfId="0" applyNumberFormat="1" applyFont="1" applyFill="1" applyBorder="1" applyAlignment="1">
      <alignment horizontal="center" vertical="center" wrapText="1" shrinkToFit="1"/>
    </xf>
    <xf numFmtId="49" fontId="48" fillId="0" borderId="46" xfId="0" applyNumberFormat="1" applyFont="1" applyFill="1" applyBorder="1" applyAlignment="1">
      <alignment horizontal="center" vertical="center" wrapText="1" shrinkToFit="1"/>
    </xf>
    <xf numFmtId="185" fontId="91" fillId="0" borderId="66" xfId="0" applyNumberFormat="1" applyFont="1" applyFill="1" applyBorder="1" applyAlignment="1">
      <alignment horizontal="center" vertical="center" shrinkToFit="1"/>
    </xf>
    <xf numFmtId="185" fontId="91" fillId="0" borderId="74" xfId="0" applyNumberFormat="1" applyFont="1" applyFill="1" applyBorder="1" applyAlignment="1">
      <alignment horizontal="center" vertical="center" shrinkToFit="1"/>
    </xf>
    <xf numFmtId="185" fontId="91" fillId="0" borderId="79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1</xdr:col>
      <xdr:colOff>447675</xdr:colOff>
      <xdr:row>4</xdr:row>
      <xdr:rowOff>85725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9526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123825</xdr:rowOff>
    </xdr:from>
    <xdr:to>
      <xdr:col>1</xdr:col>
      <xdr:colOff>447675</xdr:colOff>
      <xdr:row>4</xdr:row>
      <xdr:rowOff>85725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9526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0</xdr:rowOff>
    </xdr:from>
    <xdr:to>
      <xdr:col>1</xdr:col>
      <xdr:colOff>323850</xdr:colOff>
      <xdr:row>4</xdr:row>
      <xdr:rowOff>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2400"/>
          <a:ext cx="2019300" cy="809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3</xdr:row>
      <xdr:rowOff>180975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4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5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3</xdr:row>
      <xdr:rowOff>180975</xdr:rowOff>
    </xdr:to>
    <xdr:pic>
      <xdr:nvPicPr>
        <xdr:cNvPr id="6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209550</xdr:colOff>
      <xdr:row>3</xdr:row>
      <xdr:rowOff>38100</xdr:rowOff>
    </xdr:from>
    <xdr:to>
      <xdr:col>11</xdr:col>
      <xdr:colOff>238125</xdr:colOff>
      <xdr:row>4</xdr:row>
      <xdr:rowOff>19050</xdr:rowOff>
    </xdr:to>
    <xdr:sp>
      <xdr:nvSpPr>
        <xdr:cNvPr id="4" name="正方形/長方形 1"/>
        <xdr:cNvSpPr>
          <a:spLocks/>
        </xdr:cNvSpPr>
      </xdr:nvSpPr>
      <xdr:spPr>
        <a:xfrm>
          <a:off x="9725025" y="952500"/>
          <a:ext cx="1857375" cy="1905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</a:rPr>
            <a:t>28</a:t>
          </a:r>
          <a:r>
            <a:rPr lang="en-US" cap="none" sz="800" b="0" i="0" u="none" baseline="0">
              <a:solidFill>
                <a:srgbClr val="000000"/>
              </a:solidFill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</a:rPr>
            <a:t>9</a:t>
          </a:r>
          <a:r>
            <a:rPr lang="en-US" cap="none" sz="800" b="0" i="0" u="none" baseline="0">
              <a:solidFill>
                <a:srgbClr val="000000"/>
              </a:solidFill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9</xdr:col>
      <xdr:colOff>9525</xdr:colOff>
      <xdr:row>17</xdr:row>
      <xdr:rowOff>9525</xdr:rowOff>
    </xdr:from>
    <xdr:to>
      <xdr:col>9</xdr:col>
      <xdr:colOff>904875</xdr:colOff>
      <xdr:row>18</xdr:row>
      <xdr:rowOff>0</xdr:rowOff>
    </xdr:to>
    <xdr:sp>
      <xdr:nvSpPr>
        <xdr:cNvPr id="5" name="正方形/長方形 5"/>
        <xdr:cNvSpPr>
          <a:spLocks/>
        </xdr:cNvSpPr>
      </xdr:nvSpPr>
      <xdr:spPr>
        <a:xfrm>
          <a:off x="9525000" y="5457825"/>
          <a:ext cx="895350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  <xdr:twoCellAnchor>
    <xdr:from>
      <xdr:col>3</xdr:col>
      <xdr:colOff>47625</xdr:colOff>
      <xdr:row>22</xdr:row>
      <xdr:rowOff>9525</xdr:rowOff>
    </xdr:from>
    <xdr:to>
      <xdr:col>11</xdr:col>
      <xdr:colOff>0</xdr:colOff>
      <xdr:row>23</xdr:row>
      <xdr:rowOff>0</xdr:rowOff>
    </xdr:to>
    <xdr:sp>
      <xdr:nvSpPr>
        <xdr:cNvPr id="6" name="正方形/長方形 6"/>
        <xdr:cNvSpPr>
          <a:spLocks/>
        </xdr:cNvSpPr>
      </xdr:nvSpPr>
      <xdr:spPr>
        <a:xfrm>
          <a:off x="3276600" y="7981950"/>
          <a:ext cx="8067675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CANCELED</a:t>
          </a:r>
        </a:p>
      </xdr:txBody>
    </xdr:sp>
    <xdr:clientData/>
  </xdr:twoCellAnchor>
  <xdr:twoCellAnchor>
    <xdr:from>
      <xdr:col>3</xdr:col>
      <xdr:colOff>47625</xdr:colOff>
      <xdr:row>20</xdr:row>
      <xdr:rowOff>9525</xdr:rowOff>
    </xdr:from>
    <xdr:to>
      <xdr:col>4</xdr:col>
      <xdr:colOff>0</xdr:colOff>
      <xdr:row>20</xdr:row>
      <xdr:rowOff>495300</xdr:rowOff>
    </xdr:to>
    <xdr:sp>
      <xdr:nvSpPr>
        <xdr:cNvPr id="7" name="正方形/長方形 7"/>
        <xdr:cNvSpPr>
          <a:spLocks/>
        </xdr:cNvSpPr>
      </xdr:nvSpPr>
      <xdr:spPr>
        <a:xfrm>
          <a:off x="3276600" y="6972300"/>
          <a:ext cx="866775" cy="4857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1181100</xdr:colOff>
      <xdr:row>0</xdr:row>
      <xdr:rowOff>133350</xdr:rowOff>
    </xdr:from>
    <xdr:to>
      <xdr:col>2</xdr:col>
      <xdr:colOff>447675</xdr:colOff>
      <xdr:row>3</xdr:row>
      <xdr:rowOff>133350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33350"/>
          <a:ext cx="2419350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1019175</xdr:colOff>
      <xdr:row>0</xdr:row>
      <xdr:rowOff>0</xdr:rowOff>
    </xdr:from>
    <xdr:to>
      <xdr:col>2</xdr:col>
      <xdr:colOff>342900</xdr:colOff>
      <xdr:row>3</xdr:row>
      <xdr:rowOff>190500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0"/>
          <a:ext cx="191452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5</xdr:row>
      <xdr:rowOff>28575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119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2</xdr:col>
      <xdr:colOff>38100</xdr:colOff>
      <xdr:row>4</xdr:row>
      <xdr:rowOff>171450</xdr:rowOff>
    </xdr:to>
    <xdr:pic>
      <xdr:nvPicPr>
        <xdr:cNvPr id="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33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2</xdr:col>
      <xdr:colOff>38100</xdr:colOff>
      <xdr:row>4</xdr:row>
      <xdr:rowOff>171450</xdr:rowOff>
    </xdr:to>
    <xdr:pic>
      <xdr:nvPicPr>
        <xdr:cNvPr id="2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33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2</xdr:col>
      <xdr:colOff>38100</xdr:colOff>
      <xdr:row>4</xdr:row>
      <xdr:rowOff>171450</xdr:rowOff>
    </xdr:to>
    <xdr:pic>
      <xdr:nvPicPr>
        <xdr:cNvPr id="3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33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T13"/>
  <sheetViews>
    <sheetView tabSelected="1" zoomScalePageLayoutView="0" workbookViewId="0" topLeftCell="A1">
      <selection activeCell="A18" sqref="A18"/>
    </sheetView>
  </sheetViews>
  <sheetFormatPr defaultColWidth="8.796875" defaultRowHeight="14.25"/>
  <cols>
    <col min="1" max="1" width="17.3984375" style="2" customWidth="1"/>
    <col min="2" max="4" width="8.09765625" style="1" customWidth="1"/>
    <col min="5" max="9" width="7.69921875" style="1" customWidth="1"/>
    <col min="10" max="10" width="11.59765625" style="1" customWidth="1"/>
    <col min="11" max="13" width="7.59765625" style="1" customWidth="1"/>
    <col min="14" max="16" width="7.5" style="1" customWidth="1"/>
    <col min="17" max="17" width="7.69921875" style="1" customWidth="1"/>
    <col min="18" max="16384" width="9" style="4" customWidth="1"/>
  </cols>
  <sheetData>
    <row r="1" ht="12"/>
    <row r="2" spans="2:17" ht="27">
      <c r="B2" s="7"/>
      <c r="C2" s="7"/>
      <c r="D2" s="7"/>
      <c r="E2" s="525" t="s">
        <v>8</v>
      </c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</row>
    <row r="3" spans="5:17" ht="23.25" customHeight="1">
      <c r="E3" s="12"/>
      <c r="F3" s="526" t="s">
        <v>39</v>
      </c>
      <c r="G3" s="526"/>
      <c r="H3" s="526"/>
      <c r="I3" s="526"/>
      <c r="J3" s="526"/>
      <c r="K3" s="526"/>
      <c r="L3" s="5"/>
      <c r="M3" s="5"/>
      <c r="N3" s="5"/>
      <c r="O3" s="5"/>
      <c r="P3" s="5"/>
      <c r="Q3" s="5"/>
    </row>
    <row r="4" spans="2:17" s="22" customFormat="1" ht="14.25" customHeight="1">
      <c r="B4" s="19"/>
      <c r="C4" s="19"/>
      <c r="D4" s="19"/>
      <c r="E4" s="20"/>
      <c r="F4" s="20"/>
      <c r="G4" s="20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s="22" customFormat="1" ht="14.25" customHeight="1">
      <c r="B5" s="19"/>
      <c r="C5" s="19"/>
      <c r="D5" s="19"/>
      <c r="E5" s="20"/>
      <c r="F5" s="20"/>
      <c r="G5" s="20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16.5" customHeight="1">
      <c r="A6" s="8" t="s">
        <v>34</v>
      </c>
      <c r="E6" s="5"/>
      <c r="F6" s="5"/>
      <c r="G6" s="5"/>
      <c r="H6" s="5"/>
      <c r="I6" s="5"/>
      <c r="J6" s="5"/>
      <c r="K6" s="58"/>
      <c r="L6" s="58"/>
      <c r="M6" s="58"/>
      <c r="N6" s="87"/>
      <c r="O6" s="87"/>
      <c r="P6" s="87"/>
      <c r="Q6" s="5"/>
    </row>
    <row r="7" spans="1:20" ht="24" customHeight="1">
      <c r="A7" s="47" t="s">
        <v>20</v>
      </c>
      <c r="B7" s="299" t="s">
        <v>21</v>
      </c>
      <c r="C7" s="302" t="s">
        <v>222</v>
      </c>
      <c r="D7" s="42" t="s">
        <v>223</v>
      </c>
      <c r="E7" s="215" t="s">
        <v>7</v>
      </c>
      <c r="F7" s="47" t="s">
        <v>222</v>
      </c>
      <c r="G7" s="404" t="s">
        <v>269</v>
      </c>
      <c r="H7" s="41" t="s">
        <v>223</v>
      </c>
      <c r="I7" s="298" t="s">
        <v>6</v>
      </c>
      <c r="J7" s="404" t="s">
        <v>268</v>
      </c>
      <c r="K7" s="404" t="s">
        <v>269</v>
      </c>
      <c r="L7" s="405" t="s">
        <v>270</v>
      </c>
      <c r="M7" s="406" t="s">
        <v>271</v>
      </c>
      <c r="N7" s="404" t="s">
        <v>268</v>
      </c>
      <c r="O7" s="404" t="s">
        <v>269</v>
      </c>
      <c r="P7" s="405" t="s">
        <v>270</v>
      </c>
      <c r="Q7" s="407" t="s">
        <v>4</v>
      </c>
      <c r="R7" s="404" t="s">
        <v>268</v>
      </c>
      <c r="S7" s="404" t="s">
        <v>269</v>
      </c>
      <c r="T7" s="408" t="s">
        <v>3</v>
      </c>
    </row>
    <row r="8" spans="1:20" s="13" customFormat="1" ht="49.5" customHeight="1">
      <c r="A8" s="203" t="s">
        <v>143</v>
      </c>
      <c r="B8" s="300" t="s">
        <v>149</v>
      </c>
      <c r="C8" s="409" t="s">
        <v>17</v>
      </c>
      <c r="D8" s="410" t="s">
        <v>17</v>
      </c>
      <c r="E8" s="411" t="s">
        <v>26</v>
      </c>
      <c r="F8" s="412" t="s">
        <v>255</v>
      </c>
      <c r="G8" s="413" t="s">
        <v>247</v>
      </c>
      <c r="H8" s="413" t="s">
        <v>276</v>
      </c>
      <c r="I8" s="414" t="s">
        <v>153</v>
      </c>
      <c r="J8" s="415" t="s">
        <v>257</v>
      </c>
      <c r="K8" s="415" t="s">
        <v>26</v>
      </c>
      <c r="L8" s="413" t="s">
        <v>258</v>
      </c>
      <c r="M8" s="414" t="s">
        <v>259</v>
      </c>
      <c r="N8" s="412" t="s">
        <v>257</v>
      </c>
      <c r="O8" s="415" t="s">
        <v>26</v>
      </c>
      <c r="P8" s="413" t="s">
        <v>258</v>
      </c>
      <c r="Q8" s="414" t="s">
        <v>156</v>
      </c>
      <c r="R8" s="416" t="s">
        <v>275</v>
      </c>
      <c r="S8" s="417" t="s">
        <v>258</v>
      </c>
      <c r="T8" s="418" t="s">
        <v>277</v>
      </c>
    </row>
    <row r="9" spans="1:20" s="13" customFormat="1" ht="49.5" customHeight="1">
      <c r="A9" s="270" t="s">
        <v>148</v>
      </c>
      <c r="B9" s="301" t="s">
        <v>154</v>
      </c>
      <c r="C9" s="419">
        <v>43944</v>
      </c>
      <c r="D9" s="420">
        <v>43952</v>
      </c>
      <c r="E9" s="421" t="s">
        <v>278</v>
      </c>
      <c r="F9" s="422" t="s">
        <v>255</v>
      </c>
      <c r="G9" s="476" t="s">
        <v>26</v>
      </c>
      <c r="H9" s="423" t="s">
        <v>276</v>
      </c>
      <c r="I9" s="424" t="s">
        <v>155</v>
      </c>
      <c r="J9" s="425" t="s">
        <v>260</v>
      </c>
      <c r="K9" s="425" t="s">
        <v>261</v>
      </c>
      <c r="L9" s="426" t="s">
        <v>258</v>
      </c>
      <c r="M9" s="424" t="s">
        <v>262</v>
      </c>
      <c r="N9" s="427" t="s">
        <v>279</v>
      </c>
      <c r="O9" s="425" t="s">
        <v>276</v>
      </c>
      <c r="P9" s="426" t="s">
        <v>263</v>
      </c>
      <c r="Q9" s="424" t="s">
        <v>161</v>
      </c>
      <c r="R9" s="428" t="s">
        <v>279</v>
      </c>
      <c r="S9" s="429" t="s">
        <v>263</v>
      </c>
      <c r="T9" s="430" t="s">
        <v>280</v>
      </c>
    </row>
    <row r="10" spans="1:20" s="13" customFormat="1" ht="49.5" customHeight="1">
      <c r="A10" s="203" t="s">
        <v>281</v>
      </c>
      <c r="B10" s="300" t="s">
        <v>168</v>
      </c>
      <c r="C10" s="431" t="s">
        <v>26</v>
      </c>
      <c r="D10" s="432" t="s">
        <v>26</v>
      </c>
      <c r="E10" s="411" t="s">
        <v>26</v>
      </c>
      <c r="F10" s="412" t="s">
        <v>282</v>
      </c>
      <c r="G10" s="477" t="s">
        <v>283</v>
      </c>
      <c r="H10" s="413" t="s">
        <v>243</v>
      </c>
      <c r="I10" s="414" t="s">
        <v>162</v>
      </c>
      <c r="J10" s="415" t="s">
        <v>263</v>
      </c>
      <c r="K10" s="415" t="s">
        <v>26</v>
      </c>
      <c r="L10" s="413" t="s">
        <v>264</v>
      </c>
      <c r="M10" s="414" t="s">
        <v>265</v>
      </c>
      <c r="N10" s="412" t="s">
        <v>261</v>
      </c>
      <c r="O10" s="415" t="s">
        <v>26</v>
      </c>
      <c r="P10" s="413" t="s">
        <v>273</v>
      </c>
      <c r="Q10" s="414" t="s">
        <v>179</v>
      </c>
      <c r="R10" s="416" t="s">
        <v>257</v>
      </c>
      <c r="S10" s="417" t="s">
        <v>284</v>
      </c>
      <c r="T10" s="418" t="s">
        <v>285</v>
      </c>
    </row>
    <row r="11" spans="1:20" s="13" customFormat="1" ht="49.5" customHeight="1">
      <c r="A11" s="270" t="s">
        <v>151</v>
      </c>
      <c r="B11" s="301" t="s">
        <v>169</v>
      </c>
      <c r="C11" s="419">
        <v>43952</v>
      </c>
      <c r="D11" s="420">
        <v>43963</v>
      </c>
      <c r="E11" s="421" t="s">
        <v>286</v>
      </c>
      <c r="F11" s="422" t="s">
        <v>282</v>
      </c>
      <c r="G11" s="426" t="s">
        <v>26</v>
      </c>
      <c r="H11" s="423" t="s">
        <v>283</v>
      </c>
      <c r="I11" s="424" t="s">
        <v>178</v>
      </c>
      <c r="J11" s="425" t="s">
        <v>263</v>
      </c>
      <c r="K11" s="425" t="s">
        <v>264</v>
      </c>
      <c r="L11" s="426" t="s">
        <v>266</v>
      </c>
      <c r="M11" s="424" t="s">
        <v>267</v>
      </c>
      <c r="N11" s="427" t="s">
        <v>263</v>
      </c>
      <c r="O11" s="425" t="s">
        <v>243</v>
      </c>
      <c r="P11" s="426" t="s">
        <v>287</v>
      </c>
      <c r="Q11" s="424" t="s">
        <v>182</v>
      </c>
      <c r="R11" s="428" t="s">
        <v>263</v>
      </c>
      <c r="S11" s="429" t="s">
        <v>287</v>
      </c>
      <c r="T11" s="430" t="s">
        <v>288</v>
      </c>
    </row>
    <row r="12" spans="1:17" s="13" customFormat="1" ht="18" customHeight="1">
      <c r="A12" s="292"/>
      <c r="B12" s="292"/>
      <c r="C12" s="292"/>
      <c r="D12" s="292"/>
      <c r="E12" s="293"/>
      <c r="F12" s="293"/>
      <c r="G12" s="293"/>
      <c r="H12" s="293"/>
      <c r="I12" s="293"/>
      <c r="J12" s="293"/>
      <c r="K12" s="293"/>
      <c r="L12" s="293"/>
      <c r="M12" s="293"/>
      <c r="N12" s="292"/>
      <c r="O12" s="292"/>
      <c r="P12" s="292"/>
      <c r="Q12" s="292"/>
    </row>
    <row r="13" ht="39" customHeight="1">
      <c r="A13" s="520" t="s">
        <v>297</v>
      </c>
    </row>
  </sheetData>
  <sheetProtection/>
  <mergeCells count="2">
    <mergeCell ref="E2:Q2"/>
    <mergeCell ref="F3:K3"/>
  </mergeCells>
  <printOptions/>
  <pageMargins left="0.7480314960629921" right="0.1968503937007874" top="0.2755905511811024" bottom="0.1968503937007874" header="0.35433070866141736" footer="0.31496062992125984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2:M15"/>
  <sheetViews>
    <sheetView zoomScalePageLayoutView="0" workbookViewId="0" topLeftCell="A4">
      <selection activeCell="H14" sqref="H14"/>
    </sheetView>
  </sheetViews>
  <sheetFormatPr defaultColWidth="8.796875" defaultRowHeight="14.25"/>
  <cols>
    <col min="1" max="1" width="22.5" style="16" customWidth="1"/>
    <col min="2" max="2" width="6.8984375" style="27" customWidth="1"/>
    <col min="3" max="3" width="9.59765625" style="15" customWidth="1"/>
    <col min="4" max="12" width="10.59765625" style="15" customWidth="1"/>
    <col min="13" max="16384" width="9" style="13" customWidth="1"/>
  </cols>
  <sheetData>
    <row r="2" spans="1:12" ht="26.25">
      <c r="A2" s="46"/>
      <c r="B2" s="46"/>
      <c r="C2" s="527" t="s">
        <v>8</v>
      </c>
      <c r="D2" s="527"/>
      <c r="E2" s="527"/>
      <c r="F2" s="527"/>
      <c r="G2" s="527"/>
      <c r="H2" s="527"/>
      <c r="I2" s="527"/>
      <c r="J2" s="527"/>
      <c r="K2" s="527"/>
      <c r="L2" s="527"/>
    </row>
    <row r="3" spans="2:12" ht="23.25" customHeight="1">
      <c r="B3" s="23"/>
      <c r="C3" s="528" t="s">
        <v>19</v>
      </c>
      <c r="D3" s="528"/>
      <c r="E3" s="528"/>
      <c r="F3" s="528"/>
      <c r="G3" s="528"/>
      <c r="H3" s="528"/>
      <c r="I3" s="528"/>
      <c r="J3" s="528"/>
      <c r="K3" s="528"/>
      <c r="L3" s="528"/>
    </row>
    <row r="4" spans="1:12" ht="14.25" customHeight="1">
      <c r="A4" s="13"/>
      <c r="B4" s="23"/>
      <c r="C4" s="13"/>
      <c r="D4" s="13"/>
      <c r="E4" s="13"/>
      <c r="I4" s="45"/>
      <c r="J4" s="45"/>
      <c r="K4" s="45"/>
      <c r="L4" s="25"/>
    </row>
    <row r="5" spans="1:12" ht="14.25" customHeight="1">
      <c r="A5" s="13"/>
      <c r="B5" s="23"/>
      <c r="C5" s="13"/>
      <c r="D5" s="13"/>
      <c r="E5" s="13"/>
      <c r="I5" s="45"/>
      <c r="J5" s="45"/>
      <c r="K5" s="45"/>
      <c r="L5" s="25"/>
    </row>
    <row r="6" spans="1:12" ht="18" customHeight="1">
      <c r="A6" s="529"/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</row>
    <row r="7" spans="1:13" ht="15.75" customHeight="1">
      <c r="A7" s="530"/>
      <c r="B7" s="530"/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71"/>
    </row>
    <row r="8" spans="1:12" ht="16.5" customHeight="1">
      <c r="A8" s="26" t="s">
        <v>35</v>
      </c>
      <c r="B8" s="28"/>
      <c r="F8" s="14"/>
      <c r="G8" s="14"/>
      <c r="H8" s="14"/>
      <c r="I8" s="14"/>
      <c r="J8" s="14"/>
      <c r="K8" s="14"/>
      <c r="L8" s="14"/>
    </row>
    <row r="9" spans="1:12" ht="19.5" customHeight="1">
      <c r="A9" s="531" t="s">
        <v>20</v>
      </c>
      <c r="B9" s="532"/>
      <c r="C9" s="66" t="s">
        <v>21</v>
      </c>
      <c r="D9" s="308" t="s">
        <v>222</v>
      </c>
      <c r="E9" s="66" t="s">
        <v>223</v>
      </c>
      <c r="F9" s="60" t="s">
        <v>3</v>
      </c>
      <c r="G9" s="315" t="s">
        <v>222</v>
      </c>
      <c r="H9" s="315" t="s">
        <v>223</v>
      </c>
      <c r="I9" s="59" t="s">
        <v>4</v>
      </c>
      <c r="J9" s="316" t="s">
        <v>222</v>
      </c>
      <c r="K9" s="317" t="s">
        <v>223</v>
      </c>
      <c r="L9" s="60" t="s">
        <v>5</v>
      </c>
    </row>
    <row r="10" spans="1:12" s="40" customFormat="1" ht="49.5" customHeight="1">
      <c r="A10" s="303" t="s">
        <v>313</v>
      </c>
      <c r="B10" s="304" t="s">
        <v>64</v>
      </c>
      <c r="C10" s="93" t="s">
        <v>165</v>
      </c>
      <c r="D10" s="433" t="s">
        <v>26</v>
      </c>
      <c r="E10" s="434" t="s">
        <v>26</v>
      </c>
      <c r="F10" s="435" t="s">
        <v>26</v>
      </c>
      <c r="G10" s="436" t="s">
        <v>17</v>
      </c>
      <c r="H10" s="436" t="s">
        <v>17</v>
      </c>
      <c r="I10" s="437" t="s">
        <v>17</v>
      </c>
      <c r="J10" s="438" t="s">
        <v>257</v>
      </c>
      <c r="K10" s="439" t="s">
        <v>258</v>
      </c>
      <c r="L10" s="440" t="s">
        <v>272</v>
      </c>
    </row>
    <row r="11" spans="1:13" s="40" customFormat="1" ht="49.5" customHeight="1">
      <c r="A11" s="260" t="s">
        <v>144</v>
      </c>
      <c r="B11" s="261" t="s">
        <v>65</v>
      </c>
      <c r="C11" s="305" t="s">
        <v>164</v>
      </c>
      <c r="D11" s="309" t="s">
        <v>275</v>
      </c>
      <c r="E11" s="312" t="s">
        <v>258</v>
      </c>
      <c r="F11" s="441" t="s">
        <v>289</v>
      </c>
      <c r="G11" s="454" t="s">
        <v>275</v>
      </c>
      <c r="H11" s="454" t="s">
        <v>258</v>
      </c>
      <c r="I11" s="451" t="s">
        <v>291</v>
      </c>
      <c r="J11" s="442" t="s">
        <v>26</v>
      </c>
      <c r="K11" s="443" t="s">
        <v>26</v>
      </c>
      <c r="L11" s="444" t="s">
        <v>26</v>
      </c>
      <c r="M11" s="91"/>
    </row>
    <row r="12" spans="1:12" ht="49.5" customHeight="1">
      <c r="A12" s="257" t="s">
        <v>218</v>
      </c>
      <c r="B12" s="258" t="s">
        <v>64</v>
      </c>
      <c r="C12" s="306" t="s">
        <v>173</v>
      </c>
      <c r="D12" s="310" t="s">
        <v>26</v>
      </c>
      <c r="E12" s="313" t="s">
        <v>26</v>
      </c>
      <c r="F12" s="445" t="s">
        <v>26</v>
      </c>
      <c r="G12" s="453" t="s">
        <v>26</v>
      </c>
      <c r="H12" s="453" t="s">
        <v>26</v>
      </c>
      <c r="I12" s="452" t="s">
        <v>26</v>
      </c>
      <c r="J12" s="310" t="s">
        <v>263</v>
      </c>
      <c r="K12" s="306" t="s">
        <v>273</v>
      </c>
      <c r="L12" s="446" t="s">
        <v>274</v>
      </c>
    </row>
    <row r="13" spans="1:13" ht="49.5" customHeight="1">
      <c r="A13" s="255" t="s">
        <v>130</v>
      </c>
      <c r="B13" s="256" t="s">
        <v>65</v>
      </c>
      <c r="C13" s="307" t="s">
        <v>220</v>
      </c>
      <c r="D13" s="311" t="s">
        <v>261</v>
      </c>
      <c r="E13" s="314" t="s">
        <v>273</v>
      </c>
      <c r="F13" s="447" t="s">
        <v>290</v>
      </c>
      <c r="G13" s="455" t="s">
        <v>241</v>
      </c>
      <c r="H13" s="455" t="s">
        <v>283</v>
      </c>
      <c r="I13" s="450" t="s">
        <v>292</v>
      </c>
      <c r="J13" s="448" t="s">
        <v>26</v>
      </c>
      <c r="K13" s="449" t="s">
        <v>26</v>
      </c>
      <c r="L13" s="444" t="s">
        <v>26</v>
      </c>
      <c r="M13" s="92"/>
    </row>
    <row r="14" spans="1:13" ht="15" customHeight="1">
      <c r="A14" s="142"/>
      <c r="B14" s="72"/>
      <c r="C14" s="74"/>
      <c r="D14" s="74"/>
      <c r="E14" s="74"/>
      <c r="F14" s="143"/>
      <c r="G14" s="143"/>
      <c r="H14" s="143"/>
      <c r="I14" s="141"/>
      <c r="J14" s="141"/>
      <c r="K14" s="141"/>
      <c r="L14" s="73"/>
      <c r="M14" s="92"/>
    </row>
    <row r="15" ht="31.5" customHeight="1">
      <c r="A15" s="520" t="s">
        <v>297</v>
      </c>
    </row>
  </sheetData>
  <sheetProtection/>
  <mergeCells count="5">
    <mergeCell ref="C2:L2"/>
    <mergeCell ref="C3:L3"/>
    <mergeCell ref="A6:L6"/>
    <mergeCell ref="A7:L7"/>
    <mergeCell ref="A9:B9"/>
  </mergeCells>
  <printOptions/>
  <pageMargins left="0.5905511811023623" right="0.5905511811023623" top="0.3937007874015748" bottom="0.31496062992125984" header="0.35433070866141736" footer="0.31496062992125984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P17"/>
  <sheetViews>
    <sheetView zoomScale="85" zoomScaleNormal="85" zoomScalePageLayoutView="0" workbookViewId="0" topLeftCell="A4">
      <selection activeCell="D11" sqref="D11:O11"/>
    </sheetView>
  </sheetViews>
  <sheetFormatPr defaultColWidth="8.796875" defaultRowHeight="14.25"/>
  <cols>
    <col min="1" max="1" width="17.3984375" style="2" customWidth="1"/>
    <col min="2" max="2" width="6.8984375" style="6" customWidth="1"/>
    <col min="3" max="3" width="11" style="1" customWidth="1"/>
    <col min="4" max="5" width="10.59765625" style="1" customWidth="1"/>
    <col min="6" max="15" width="10.59765625" style="241" customWidth="1"/>
    <col min="16" max="16384" width="9" style="4" customWidth="1"/>
  </cols>
  <sheetData>
    <row r="1" spans="1:15" ht="24.75">
      <c r="A1" s="209" t="s">
        <v>139</v>
      </c>
      <c r="B1" s="209"/>
      <c r="F1" s="533" t="s">
        <v>8</v>
      </c>
      <c r="G1" s="533"/>
      <c r="H1" s="533"/>
      <c r="I1" s="533"/>
      <c r="J1" s="533"/>
      <c r="K1" s="533"/>
      <c r="L1" s="533"/>
      <c r="M1" s="533"/>
      <c r="N1" s="533"/>
      <c r="O1" s="533"/>
    </row>
    <row r="2" spans="6:15" ht="19.5">
      <c r="F2" s="526" t="s">
        <v>39</v>
      </c>
      <c r="G2" s="526"/>
      <c r="H2" s="526"/>
      <c r="I2" s="526"/>
      <c r="J2" s="12"/>
      <c r="K2" s="12"/>
      <c r="L2" s="12"/>
      <c r="M2" s="12"/>
      <c r="N2" s="12"/>
      <c r="O2" s="12"/>
    </row>
    <row r="3" spans="6:15" ht="27.75" customHeight="1">
      <c r="F3" s="110"/>
      <c r="G3" s="110"/>
      <c r="H3" s="110"/>
      <c r="I3" s="333"/>
      <c r="J3" s="333"/>
      <c r="K3" s="333"/>
      <c r="L3" s="333"/>
      <c r="M3" s="333"/>
      <c r="N3" s="333"/>
      <c r="O3" s="333"/>
    </row>
    <row r="4" spans="1:15" ht="16.5" customHeight="1">
      <c r="A4" s="242"/>
      <c r="B4" s="243"/>
      <c r="C4" s="242"/>
      <c r="D4" s="242"/>
      <c r="E4" s="242"/>
      <c r="F4" s="244"/>
      <c r="G4" s="244"/>
      <c r="H4" s="244"/>
      <c r="I4" s="244"/>
      <c r="J4" s="244"/>
      <c r="K4" s="244"/>
      <c r="L4" s="244"/>
      <c r="M4" s="244"/>
      <c r="N4" s="244"/>
      <c r="O4" s="244"/>
    </row>
    <row r="5" spans="1:15" ht="16.5" customHeight="1">
      <c r="A5" s="242"/>
      <c r="B5" s="243"/>
      <c r="C5" s="242"/>
      <c r="D5" s="242"/>
      <c r="E5" s="242"/>
      <c r="F5" s="244"/>
      <c r="G5" s="244"/>
      <c r="H5" s="244"/>
      <c r="I5" s="244"/>
      <c r="J5" s="244"/>
      <c r="K5" s="244"/>
      <c r="L5" s="244"/>
      <c r="M5" s="244"/>
      <c r="N5" s="244"/>
      <c r="O5" s="244"/>
    </row>
    <row r="6" spans="1:15" ht="14.25" customHeight="1">
      <c r="A6" s="245"/>
      <c r="B6" s="245"/>
      <c r="C6" s="245"/>
      <c r="D6" s="245"/>
      <c r="E6" s="245"/>
      <c r="L6" s="246"/>
      <c r="M6" s="246"/>
      <c r="N6" s="246"/>
      <c r="O6" s="246"/>
    </row>
    <row r="7" spans="1:16" ht="15" customHeight="1">
      <c r="A7" s="247" t="s">
        <v>41</v>
      </c>
      <c r="B7" s="248"/>
      <c r="C7" s="248"/>
      <c r="D7" s="248"/>
      <c r="E7" s="248"/>
      <c r="F7" s="249"/>
      <c r="G7" s="249"/>
      <c r="H7" s="249"/>
      <c r="O7" s="250"/>
      <c r="P7" s="251"/>
    </row>
    <row r="8" spans="1:15" ht="18" customHeight="1">
      <c r="A8" s="534" t="s">
        <v>0</v>
      </c>
      <c r="B8" s="535"/>
      <c r="C8" s="319" t="s">
        <v>1</v>
      </c>
      <c r="D8" s="252" t="s">
        <v>222</v>
      </c>
      <c r="E8" s="252" t="s">
        <v>223</v>
      </c>
      <c r="F8" s="318" t="s">
        <v>7</v>
      </c>
      <c r="G8" s="330" t="s">
        <v>222</v>
      </c>
      <c r="H8" s="330" t="s">
        <v>223</v>
      </c>
      <c r="I8" s="253" t="s">
        <v>2</v>
      </c>
      <c r="J8" s="331" t="s">
        <v>222</v>
      </c>
      <c r="K8" s="332" t="s">
        <v>223</v>
      </c>
      <c r="L8" s="318" t="s">
        <v>11</v>
      </c>
      <c r="M8" s="330" t="s">
        <v>222</v>
      </c>
      <c r="N8" s="332" t="s">
        <v>223</v>
      </c>
      <c r="O8" s="318" t="s">
        <v>15</v>
      </c>
    </row>
    <row r="9" spans="1:15" s="200" customFormat="1" ht="49.5" customHeight="1">
      <c r="A9" s="294" t="s">
        <v>147</v>
      </c>
      <c r="B9" s="295" t="s">
        <v>87</v>
      </c>
      <c r="C9" s="320" t="s">
        <v>165</v>
      </c>
      <c r="D9" s="462">
        <v>43944</v>
      </c>
      <c r="E9" s="463">
        <v>43952</v>
      </c>
      <c r="F9" s="323" t="s">
        <v>192</v>
      </c>
      <c r="G9" s="462" t="s">
        <v>275</v>
      </c>
      <c r="H9" s="463" t="s">
        <v>258</v>
      </c>
      <c r="I9" s="199" t="s">
        <v>157</v>
      </c>
      <c r="J9" s="328" t="s">
        <v>17</v>
      </c>
      <c r="K9" s="285" t="s">
        <v>17</v>
      </c>
      <c r="L9" s="198" t="s">
        <v>17</v>
      </c>
      <c r="M9" s="402" t="s">
        <v>26</v>
      </c>
      <c r="N9" s="400" t="s">
        <v>26</v>
      </c>
      <c r="O9" s="198" t="s">
        <v>17</v>
      </c>
    </row>
    <row r="10" spans="1:15" s="200" customFormat="1" ht="49.5" customHeight="1">
      <c r="A10" s="296" t="s">
        <v>130</v>
      </c>
      <c r="B10" s="33" t="s">
        <v>121</v>
      </c>
      <c r="C10" s="321" t="s">
        <v>193</v>
      </c>
      <c r="D10" s="464">
        <v>43944</v>
      </c>
      <c r="E10" s="465">
        <v>43952</v>
      </c>
      <c r="F10" s="324" t="s">
        <v>194</v>
      </c>
      <c r="G10" s="470" t="s">
        <v>26</v>
      </c>
      <c r="H10" s="471" t="s">
        <v>26</v>
      </c>
      <c r="I10" s="254" t="s">
        <v>17</v>
      </c>
      <c r="J10" s="519">
        <v>43944</v>
      </c>
      <c r="K10" s="287">
        <v>43952</v>
      </c>
      <c r="L10" s="202" t="s">
        <v>195</v>
      </c>
      <c r="M10" s="399">
        <v>43944</v>
      </c>
      <c r="N10" s="398">
        <v>43952</v>
      </c>
      <c r="O10" s="202" t="s">
        <v>196</v>
      </c>
    </row>
    <row r="11" spans="1:16" s="200" customFormat="1" ht="49.5" customHeight="1">
      <c r="A11" s="259" t="s">
        <v>199</v>
      </c>
      <c r="B11" s="145" t="s">
        <v>197</v>
      </c>
      <c r="C11" s="322" t="s">
        <v>198</v>
      </c>
      <c r="D11" s="536" t="s">
        <v>296</v>
      </c>
      <c r="E11" s="537"/>
      <c r="F11" s="537"/>
      <c r="G11" s="537"/>
      <c r="H11" s="537"/>
      <c r="I11" s="537"/>
      <c r="J11" s="537"/>
      <c r="K11" s="537"/>
      <c r="L11" s="537"/>
      <c r="M11" s="537"/>
      <c r="N11" s="537"/>
      <c r="O11" s="538"/>
      <c r="P11" s="13"/>
    </row>
    <row r="12" spans="1:15" s="200" customFormat="1" ht="49.5" customHeight="1">
      <c r="A12" s="294" t="s">
        <v>147</v>
      </c>
      <c r="B12" s="295" t="s">
        <v>87</v>
      </c>
      <c r="C12" s="320" t="s">
        <v>173</v>
      </c>
      <c r="D12" s="468" t="s">
        <v>245</v>
      </c>
      <c r="E12" s="469">
        <v>43959</v>
      </c>
      <c r="F12" s="325" t="s">
        <v>219</v>
      </c>
      <c r="G12" s="474">
        <v>43948</v>
      </c>
      <c r="H12" s="475">
        <v>43959</v>
      </c>
      <c r="I12" s="285" t="s">
        <v>180</v>
      </c>
      <c r="J12" s="328" t="s">
        <v>17</v>
      </c>
      <c r="K12" s="285" t="s">
        <v>17</v>
      </c>
      <c r="L12" s="286" t="s">
        <v>17</v>
      </c>
      <c r="M12" s="402" t="s">
        <v>26</v>
      </c>
      <c r="N12" s="400" t="s">
        <v>26</v>
      </c>
      <c r="O12" s="286" t="s">
        <v>17</v>
      </c>
    </row>
    <row r="13" spans="1:15" s="200" customFormat="1" ht="49.5" customHeight="1">
      <c r="A13" s="296" t="s">
        <v>130</v>
      </c>
      <c r="B13" s="33" t="s">
        <v>121</v>
      </c>
      <c r="C13" s="321" t="s">
        <v>220</v>
      </c>
      <c r="D13" s="539" t="s">
        <v>296</v>
      </c>
      <c r="E13" s="540"/>
      <c r="F13" s="540"/>
      <c r="G13" s="540"/>
      <c r="H13" s="540"/>
      <c r="I13" s="540"/>
      <c r="J13" s="540"/>
      <c r="K13" s="540"/>
      <c r="L13" s="540"/>
      <c r="M13" s="540"/>
      <c r="N13" s="540"/>
      <c r="O13" s="541"/>
    </row>
    <row r="14" spans="1:16" s="200" customFormat="1" ht="49.5" customHeight="1">
      <c r="A14" s="259" t="s">
        <v>314</v>
      </c>
      <c r="B14" s="145" t="s">
        <v>197</v>
      </c>
      <c r="C14" s="322" t="s">
        <v>315</v>
      </c>
      <c r="D14" s="466">
        <v>43952</v>
      </c>
      <c r="E14" s="467">
        <v>512</v>
      </c>
      <c r="F14" s="326" t="s">
        <v>221</v>
      </c>
      <c r="G14" s="472" t="s">
        <v>263</v>
      </c>
      <c r="H14" s="473" t="s">
        <v>266</v>
      </c>
      <c r="I14" s="327" t="s">
        <v>160</v>
      </c>
      <c r="J14" s="329" t="s">
        <v>17</v>
      </c>
      <c r="K14" s="274" t="s">
        <v>17</v>
      </c>
      <c r="L14" s="183" t="s">
        <v>17</v>
      </c>
      <c r="M14" s="403" t="s">
        <v>26</v>
      </c>
      <c r="N14" s="401" t="s">
        <v>26</v>
      </c>
      <c r="O14" s="183" t="s">
        <v>17</v>
      </c>
      <c r="P14" s="13"/>
    </row>
    <row r="17" ht="37.5" customHeight="1">
      <c r="A17" s="520" t="s">
        <v>297</v>
      </c>
    </row>
  </sheetData>
  <sheetProtection/>
  <mergeCells count="5">
    <mergeCell ref="F1:O1"/>
    <mergeCell ref="A8:B8"/>
    <mergeCell ref="F2:I2"/>
    <mergeCell ref="D11:O11"/>
    <mergeCell ref="D13:O13"/>
  </mergeCells>
  <printOptions horizontalCentered="1" verticalCentered="1"/>
  <pageMargins left="0.5905511811023623" right="0.5905511811023623" top="0" bottom="0.7086614173228347" header="0.3937007874015748" footer="0.1968503937007874"/>
  <pageSetup fitToHeight="1" fitToWidth="1" horizontalDpi="600" verticalDpi="600" orientation="portrait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38"/>
  <sheetViews>
    <sheetView zoomScale="85" zoomScaleNormal="85" zoomScalePageLayoutView="0" workbookViewId="0" topLeftCell="A16">
      <selection activeCell="I21" sqref="I21"/>
    </sheetView>
  </sheetViews>
  <sheetFormatPr defaultColWidth="8.796875" defaultRowHeight="14.25"/>
  <cols>
    <col min="1" max="1" width="17.3984375" style="16" customWidth="1"/>
    <col min="2" max="2" width="6.8984375" style="23" customWidth="1"/>
    <col min="3" max="3" width="9.59765625" style="15" customWidth="1"/>
    <col min="4" max="4" width="9.59765625" style="146" customWidth="1"/>
    <col min="5" max="5" width="9.59765625" style="15" customWidth="1"/>
    <col min="6" max="9" width="11.69921875" style="112" customWidth="1"/>
    <col min="10" max="10" width="9.59765625" style="111" customWidth="1"/>
    <col min="11" max="11" width="9.59765625" style="112" customWidth="1"/>
    <col min="12" max="16384" width="9" style="13" customWidth="1"/>
  </cols>
  <sheetData>
    <row r="1" spans="1:11" ht="24.75">
      <c r="A1" s="46" t="s">
        <v>96</v>
      </c>
      <c r="B1" s="46"/>
      <c r="D1" s="548" t="s">
        <v>97</v>
      </c>
      <c r="E1" s="548"/>
      <c r="F1" s="548"/>
      <c r="G1" s="548"/>
      <c r="H1" s="548"/>
      <c r="I1" s="548"/>
      <c r="J1" s="548"/>
      <c r="K1" s="548"/>
    </row>
    <row r="2" spans="4:11" ht="19.5">
      <c r="D2" s="549" t="s">
        <v>98</v>
      </c>
      <c r="E2" s="549"/>
      <c r="F2" s="549"/>
      <c r="G2" s="549"/>
      <c r="H2" s="549"/>
      <c r="I2" s="549"/>
      <c r="J2" s="549"/>
      <c r="K2" s="549"/>
    </row>
    <row r="3" spans="5:9" ht="27.75" customHeight="1">
      <c r="E3" s="45"/>
      <c r="F3" s="110" t="s">
        <v>99</v>
      </c>
      <c r="G3" s="550" t="s">
        <v>40</v>
      </c>
      <c r="H3" s="550"/>
      <c r="I3" s="550"/>
    </row>
    <row r="4" spans="1:11" s="152" customFormat="1" ht="16.5" customHeight="1">
      <c r="A4" s="147"/>
      <c r="B4" s="148"/>
      <c r="C4" s="147">
        <f>WEEKNUM(J7)</f>
        <v>40</v>
      </c>
      <c r="D4" s="149"/>
      <c r="E4" s="147"/>
      <c r="F4" s="150"/>
      <c r="G4" s="150"/>
      <c r="H4" s="150"/>
      <c r="I4" s="150"/>
      <c r="J4" s="151"/>
      <c r="K4" s="150"/>
    </row>
    <row r="5" spans="1:11" s="152" customFormat="1" ht="16.5" customHeight="1">
      <c r="A5" s="147"/>
      <c r="B5" s="148"/>
      <c r="C5" s="147"/>
      <c r="D5" s="153">
        <f>$J$7-3</f>
        <v>42636</v>
      </c>
      <c r="E5" s="153">
        <f>$J$7-1</f>
        <v>42638</v>
      </c>
      <c r="F5" s="153">
        <f>$J$7</f>
        <v>42639</v>
      </c>
      <c r="G5" s="153">
        <f>$J$7+1</f>
        <v>42640</v>
      </c>
      <c r="H5" s="153">
        <f>$J$7+1</f>
        <v>42640</v>
      </c>
      <c r="I5" s="153">
        <f>$J$7+1</f>
        <v>42640</v>
      </c>
      <c r="J5" s="153">
        <f>$J$7+3</f>
        <v>42642</v>
      </c>
      <c r="K5" s="153">
        <f>$J$7+4</f>
        <v>42643</v>
      </c>
    </row>
    <row r="6" spans="1:11" s="152" customFormat="1" ht="14.25" customHeight="1">
      <c r="A6" s="154"/>
      <c r="B6" s="154"/>
      <c r="C6" s="147"/>
      <c r="D6" s="155"/>
      <c r="E6" s="154"/>
      <c r="F6" s="153">
        <f>$J$7+1</f>
        <v>42640</v>
      </c>
      <c r="G6" s="153">
        <f>$J$7+1</f>
        <v>42640</v>
      </c>
      <c r="H6" s="153">
        <f>$J$7+1</f>
        <v>42640</v>
      </c>
      <c r="I6" s="153">
        <f>$J$7+2</f>
        <v>42641</v>
      </c>
      <c r="J6" s="156"/>
      <c r="K6" s="157"/>
    </row>
    <row r="7" spans="1:12" ht="15" customHeight="1">
      <c r="A7" s="64" t="s">
        <v>41</v>
      </c>
      <c r="B7" s="65"/>
      <c r="C7" s="65"/>
      <c r="D7" s="158"/>
      <c r="E7" s="65"/>
      <c r="F7" s="113"/>
      <c r="G7" s="114"/>
      <c r="H7" s="114"/>
      <c r="I7" s="115"/>
      <c r="J7" s="551">
        <v>42639</v>
      </c>
      <c r="K7" s="552"/>
      <c r="L7" s="76"/>
    </row>
    <row r="8" spans="1:11" ht="18" customHeight="1">
      <c r="A8" s="531" t="s">
        <v>0</v>
      </c>
      <c r="B8" s="532"/>
      <c r="C8" s="66" t="s">
        <v>1</v>
      </c>
      <c r="D8" s="159" t="s">
        <v>12</v>
      </c>
      <c r="E8" s="63" t="s">
        <v>10</v>
      </c>
      <c r="F8" s="116" t="s">
        <v>7</v>
      </c>
      <c r="G8" s="116" t="s">
        <v>2</v>
      </c>
      <c r="H8" s="117" t="s">
        <v>11</v>
      </c>
      <c r="I8" s="116" t="s">
        <v>15</v>
      </c>
      <c r="J8" s="118" t="s">
        <v>12</v>
      </c>
      <c r="K8" s="119" t="s">
        <v>10</v>
      </c>
    </row>
    <row r="9" spans="1:11" ht="12.75" customHeight="1">
      <c r="A9" s="100" t="s">
        <v>100</v>
      </c>
      <c r="B9" s="101" t="s">
        <v>101</v>
      </c>
      <c r="C9" s="102" t="s">
        <v>102</v>
      </c>
      <c r="D9" s="160" t="s">
        <v>9</v>
      </c>
      <c r="E9" s="99" t="s">
        <v>23</v>
      </c>
      <c r="F9" s="120" t="s">
        <v>33</v>
      </c>
      <c r="G9" s="120" t="s">
        <v>57</v>
      </c>
      <c r="H9" s="98" t="s">
        <v>103</v>
      </c>
      <c r="I9" s="120" t="s">
        <v>103</v>
      </c>
      <c r="J9" s="121" t="s">
        <v>45</v>
      </c>
      <c r="K9" s="122" t="s">
        <v>81</v>
      </c>
    </row>
    <row r="10" spans="1:12" s="40" customFormat="1" ht="12.75" customHeight="1">
      <c r="A10" s="56" t="s">
        <v>104</v>
      </c>
      <c r="B10" s="57" t="s">
        <v>105</v>
      </c>
      <c r="C10" s="75" t="s">
        <v>102</v>
      </c>
      <c r="D10" s="161" t="s">
        <v>103</v>
      </c>
      <c r="E10" s="32" t="s">
        <v>23</v>
      </c>
      <c r="F10" s="123" t="s">
        <v>18</v>
      </c>
      <c r="G10" s="123" t="s">
        <v>103</v>
      </c>
      <c r="H10" s="96" t="s">
        <v>57</v>
      </c>
      <c r="I10" s="123" t="s">
        <v>58</v>
      </c>
      <c r="J10" s="124" t="s">
        <v>103</v>
      </c>
      <c r="K10" s="125" t="s">
        <v>81</v>
      </c>
      <c r="L10" s="13"/>
    </row>
    <row r="11" spans="1:11" ht="12.75" customHeight="1" thickBot="1">
      <c r="A11" s="61" t="s">
        <v>106</v>
      </c>
      <c r="B11" s="68" t="s">
        <v>107</v>
      </c>
      <c r="C11" s="67" t="s">
        <v>108</v>
      </c>
      <c r="D11" s="162" t="s">
        <v>109</v>
      </c>
      <c r="E11" s="103" t="s">
        <v>74</v>
      </c>
      <c r="F11" s="126" t="s">
        <v>25</v>
      </c>
      <c r="G11" s="126" t="s">
        <v>93</v>
      </c>
      <c r="H11" s="127" t="s">
        <v>109</v>
      </c>
      <c r="I11" s="126" t="s">
        <v>109</v>
      </c>
      <c r="J11" s="128" t="s">
        <v>109</v>
      </c>
      <c r="K11" s="129" t="s">
        <v>86</v>
      </c>
    </row>
    <row r="12" spans="1:12" s="62" customFormat="1" ht="39.75" customHeight="1" thickTop="1">
      <c r="A12" s="140" t="s">
        <v>110</v>
      </c>
      <c r="B12" s="109" t="s">
        <v>111</v>
      </c>
      <c r="C12" s="163" t="str">
        <f>$C$4+204&amp;"E/W"</f>
        <v>244E/W</v>
      </c>
      <c r="D12" s="164">
        <f>$D$5</f>
        <v>42636</v>
      </c>
      <c r="E12" s="165">
        <f>$E$5-1</f>
        <v>42637</v>
      </c>
      <c r="F12" s="166" t="str">
        <f>TEXT($F$5,"m/dd")&amp;"-"&amp;TEXT($F$6,"dd")</f>
        <v>9/26-27</v>
      </c>
      <c r="G12" s="167" t="str">
        <f>TEXT($G$5,"m/dd")&amp;"-"&amp;TEXT($G$6,"dd")</f>
        <v>9/27-27</v>
      </c>
      <c r="H12" s="168"/>
      <c r="I12" s="169"/>
      <c r="J12" s="170">
        <f>$J$5</f>
        <v>42642</v>
      </c>
      <c r="K12" s="171">
        <f>$K$5</f>
        <v>42643</v>
      </c>
      <c r="L12" s="97"/>
    </row>
    <row r="13" spans="1:11" s="40" customFormat="1" ht="39.75" customHeight="1">
      <c r="A13" s="105" t="s">
        <v>112</v>
      </c>
      <c r="B13" s="31" t="s">
        <v>113</v>
      </c>
      <c r="C13" s="106" t="str">
        <f>$C$4+1599&amp;"E/W"</f>
        <v>1639E/W</v>
      </c>
      <c r="D13" s="172"/>
      <c r="E13" s="173">
        <f>$E$5-1</f>
        <v>42637</v>
      </c>
      <c r="F13" s="174" t="str">
        <f>TEXT($F$5,"m/dd")&amp;"-"&amp;TEXT($F$6-1,"dd")&amp;"                        南港C-3"</f>
        <v>9/26-26                        南港C-3</v>
      </c>
      <c r="G13" s="174"/>
      <c r="H13" s="175" t="str">
        <f>TEXT($H$5,"m/dd")&amp;"-"&amp;TEXT($H$6,"dd")</f>
        <v>9/27-27</v>
      </c>
      <c r="I13" s="176" t="str">
        <f>TEXT($I$5,"m/dd")&amp;"-"&amp;TEXT($I$6,"dd")</f>
        <v>9/27-28</v>
      </c>
      <c r="J13" s="177"/>
      <c r="K13" s="178">
        <f>$K$5</f>
        <v>42643</v>
      </c>
    </row>
    <row r="14" spans="1:11" ht="39.75" customHeight="1">
      <c r="A14" s="144" t="s">
        <v>114</v>
      </c>
      <c r="B14" s="145" t="s">
        <v>115</v>
      </c>
      <c r="C14" s="43" t="str">
        <f>$C$4+1599&amp;"E/W"</f>
        <v>1639E/W</v>
      </c>
      <c r="D14" s="179"/>
      <c r="E14" s="180">
        <f>$E$5+2</f>
        <v>42640</v>
      </c>
      <c r="F14" s="181" t="str">
        <f>TEXT($F$5+3,"m/dd")&amp;"-"&amp;TEXT($F$6+3,"dd")</f>
        <v>9/29-30</v>
      </c>
      <c r="G14" s="182" t="str">
        <f>TEXT($G$5+3,"m/dd")&amp;"-"&amp;TEXT($G$6+3,"dd")</f>
        <v>9/30-30</v>
      </c>
      <c r="H14" s="182"/>
      <c r="I14" s="183"/>
      <c r="J14" s="181"/>
      <c r="K14" s="183">
        <f>$K$5+3</f>
        <v>42646</v>
      </c>
    </row>
    <row r="15" spans="1:12" s="62" customFormat="1" ht="39.75" customHeight="1">
      <c r="A15" s="140" t="s">
        <v>116</v>
      </c>
      <c r="B15" s="109" t="s">
        <v>117</v>
      </c>
      <c r="C15" s="163" t="str">
        <f>$C$4+205&amp;"E/W"</f>
        <v>245E/W</v>
      </c>
      <c r="D15" s="164">
        <f>$D$5+7</f>
        <v>42643</v>
      </c>
      <c r="E15" s="165">
        <f>$E$5+6</f>
        <v>42644</v>
      </c>
      <c r="F15" s="166" t="str">
        <f>TEXT($F$5+7,"m/dd")&amp;"-"&amp;TEXT($F$6+7,"dd")</f>
        <v>10/03-04</v>
      </c>
      <c r="G15" s="167" t="str">
        <f>TEXT($G$5+7,"m/dd")&amp;"-"&amp;TEXT($G$6+7,"dd")</f>
        <v>10/04-04</v>
      </c>
      <c r="H15" s="168"/>
      <c r="I15" s="169"/>
      <c r="J15" s="170">
        <f>$J$5+7</f>
        <v>42649</v>
      </c>
      <c r="K15" s="171">
        <f>$K$5+7</f>
        <v>42650</v>
      </c>
      <c r="L15" s="97"/>
    </row>
    <row r="16" spans="1:11" s="40" customFormat="1" ht="39.75" customHeight="1">
      <c r="A16" s="105" t="s">
        <v>118</v>
      </c>
      <c r="B16" s="31" t="s">
        <v>113</v>
      </c>
      <c r="C16" s="106" t="str">
        <f>$C$4+1600&amp;"E/W"</f>
        <v>1640E/W</v>
      </c>
      <c r="D16" s="172"/>
      <c r="E16" s="173">
        <f>$E$5+6</f>
        <v>42644</v>
      </c>
      <c r="F16" s="174" t="str">
        <f>TEXT($F$5+7,"m/dd")&amp;"-"&amp;TEXT($F$6+6,"dd")&amp;"                        南港C-3"</f>
        <v>10/03-03                        南港C-3</v>
      </c>
      <c r="G16" s="174"/>
      <c r="H16" s="175" t="str">
        <f>TEXT($H$5+7,"m/dd")&amp;"-"&amp;TEXT($H$6+7,"dd")</f>
        <v>10/04-04</v>
      </c>
      <c r="I16" s="176" t="str">
        <f>TEXT($I$5+7,"m/dd")&amp;"-"&amp;TEXT($I$6+7,"dd")</f>
        <v>10/04-05</v>
      </c>
      <c r="J16" s="177"/>
      <c r="K16" s="178">
        <f>$K$5+7</f>
        <v>42650</v>
      </c>
    </row>
    <row r="17" spans="1:11" ht="39.75" customHeight="1">
      <c r="A17" s="144" t="s">
        <v>95</v>
      </c>
      <c r="B17" s="145" t="s">
        <v>89</v>
      </c>
      <c r="C17" s="43" t="str">
        <f>$C$4+1600&amp;"E/W"</f>
        <v>1640E/W</v>
      </c>
      <c r="D17" s="179"/>
      <c r="E17" s="180">
        <f>$E$5+9</f>
        <v>42647</v>
      </c>
      <c r="F17" s="181" t="str">
        <f>TEXT($F$5+10,"m/dd")&amp;"-"&amp;TEXT($F$6+10,"dd")</f>
        <v>10/06-07</v>
      </c>
      <c r="G17" s="182" t="str">
        <f>TEXT($G$5+10,"m/dd")&amp;"-"&amp;TEXT($G$6+10,"dd")</f>
        <v>10/07-07</v>
      </c>
      <c r="H17" s="182"/>
      <c r="I17" s="183"/>
      <c r="J17" s="181"/>
      <c r="K17" s="183">
        <f>$K$5+10</f>
        <v>42653</v>
      </c>
    </row>
    <row r="18" spans="1:12" s="62" customFormat="1" ht="39.75" customHeight="1">
      <c r="A18" s="140" t="s">
        <v>94</v>
      </c>
      <c r="B18" s="109" t="s">
        <v>87</v>
      </c>
      <c r="C18" s="163" t="str">
        <f>$C$4+206&amp;"E/W"</f>
        <v>246E/W</v>
      </c>
      <c r="D18" s="164">
        <f>$D$5+14</f>
        <v>42650</v>
      </c>
      <c r="E18" s="165">
        <f>$E$5+13</f>
        <v>42651</v>
      </c>
      <c r="F18" s="166" t="str">
        <f>TEXT($F$5+14,"m/dd")&amp;"-"&amp;TEXT($F$6+14,"dd")</f>
        <v>10/10-11</v>
      </c>
      <c r="G18" s="167" t="str">
        <f>TEXT($G$5+14,"m/dd")&amp;"-"&amp;TEXT($G$6+14,"dd")</f>
        <v>10/11-11</v>
      </c>
      <c r="H18" s="168"/>
      <c r="I18" s="169"/>
      <c r="J18" s="170">
        <f>$J$5+14</f>
        <v>42656</v>
      </c>
      <c r="K18" s="171">
        <f>$K$5+14</f>
        <v>42657</v>
      </c>
      <c r="L18" s="97"/>
    </row>
    <row r="19" spans="1:11" s="40" customFormat="1" ht="39.75" customHeight="1">
      <c r="A19" s="105" t="s">
        <v>90</v>
      </c>
      <c r="B19" s="31" t="s">
        <v>88</v>
      </c>
      <c r="C19" s="106" t="str">
        <f>$C$4+1601&amp;"E/W"</f>
        <v>1641E/W</v>
      </c>
      <c r="D19" s="172"/>
      <c r="E19" s="173">
        <f>$E$5+13</f>
        <v>42651</v>
      </c>
      <c r="F19" s="174" t="str">
        <f>TEXT($F$5+14,"m/dd")&amp;"-"&amp;TEXT($F$6+13,"dd")&amp;"                        南港C-3"</f>
        <v>10/10-10                        南港C-3</v>
      </c>
      <c r="G19" s="174"/>
      <c r="H19" s="175" t="str">
        <f>TEXT($H$5+14,"m/dd")&amp;"-"&amp;TEXT($H$6+14,"dd")</f>
        <v>10/11-11</v>
      </c>
      <c r="I19" s="176" t="str">
        <f>TEXT($I$5+14,"m/dd")&amp;"-"&amp;TEXT($I$6+14,"dd")</f>
        <v>10/11-12</v>
      </c>
      <c r="J19" s="177"/>
      <c r="K19" s="178">
        <f>$K$5+14</f>
        <v>42657</v>
      </c>
    </row>
    <row r="20" spans="1:11" ht="39.75" customHeight="1">
      <c r="A20" s="144" t="s">
        <v>95</v>
      </c>
      <c r="B20" s="145" t="s">
        <v>89</v>
      </c>
      <c r="C20" s="43" t="str">
        <f>$C$4+1601&amp;"E/W"</f>
        <v>1641E/W</v>
      </c>
      <c r="D20" s="179"/>
      <c r="E20" s="180">
        <f>$E$5+16</f>
        <v>42654</v>
      </c>
      <c r="F20" s="181" t="str">
        <f>TEXT($F$5+17,"m/dd")&amp;"-"&amp;TEXT($F$6+17,"dd")</f>
        <v>10/13-14</v>
      </c>
      <c r="G20" s="182" t="str">
        <f>TEXT($G$5+17,"m/dd")&amp;"-"&amp;TEXT($G$6+17,"dd")</f>
        <v>10/14-14</v>
      </c>
      <c r="H20" s="182"/>
      <c r="I20" s="183"/>
      <c r="J20" s="181"/>
      <c r="K20" s="183">
        <f>$K$5+17</f>
        <v>42660</v>
      </c>
    </row>
    <row r="21" spans="1:12" s="62" customFormat="1" ht="39.75" customHeight="1">
      <c r="A21" s="191" t="s">
        <v>94</v>
      </c>
      <c r="B21" s="33" t="s">
        <v>87</v>
      </c>
      <c r="C21" s="163" t="str">
        <f>$C$4+207&amp;"E/W"</f>
        <v>247E/W</v>
      </c>
      <c r="D21" s="164">
        <f>$D$5+21</f>
        <v>42657</v>
      </c>
      <c r="E21" s="165">
        <f>$E$5+20</f>
        <v>42658</v>
      </c>
      <c r="F21" s="166" t="str">
        <f>TEXT($F$5+21,"m/dd")&amp;"-"&amp;TEXT($F$6+21,"dd")</f>
        <v>10/17-18</v>
      </c>
      <c r="G21" s="167" t="str">
        <f>TEXT($G$5+21,"m/dd")&amp;"-"&amp;TEXT($G$6+21,"dd")</f>
        <v>10/18-18</v>
      </c>
      <c r="H21" s="168"/>
      <c r="I21" s="197" t="s">
        <v>120</v>
      </c>
      <c r="J21" s="195">
        <v>42657</v>
      </c>
      <c r="K21" s="196">
        <v>42658</v>
      </c>
      <c r="L21" s="97"/>
    </row>
    <row r="22" spans="1:11" s="40" customFormat="1" ht="39.75" customHeight="1">
      <c r="A22" s="188" t="s">
        <v>90</v>
      </c>
      <c r="B22" s="189" t="s">
        <v>88</v>
      </c>
      <c r="C22" s="190" t="str">
        <f>$C$4+1602&amp;"E/W"</f>
        <v>1642E/W</v>
      </c>
      <c r="D22" s="554" t="s">
        <v>119</v>
      </c>
      <c r="E22" s="555"/>
      <c r="F22" s="555"/>
      <c r="G22" s="555"/>
      <c r="H22" s="555"/>
      <c r="I22" s="555"/>
      <c r="J22" s="555"/>
      <c r="K22" s="556"/>
    </row>
    <row r="23" spans="1:11" ht="39.75" customHeight="1">
      <c r="A23" s="192" t="s">
        <v>95</v>
      </c>
      <c r="B23" s="193" t="s">
        <v>89</v>
      </c>
      <c r="C23" s="194" t="str">
        <f>$C$4+1602&amp;"E/W"</f>
        <v>1642E/W</v>
      </c>
      <c r="D23" s="179"/>
      <c r="E23" s="180">
        <f>$E$5+23</f>
        <v>42661</v>
      </c>
      <c r="F23" s="181" t="str">
        <f>TEXT($F$5+24,"m/dd")&amp;"-"&amp;TEXT($F$6+24,"dd")</f>
        <v>10/20-21</v>
      </c>
      <c r="G23" s="182" t="str">
        <f>TEXT($G$5+24,"m/dd")&amp;"-"&amp;TEXT($G$6+24,"dd")</f>
        <v>10/21-21</v>
      </c>
      <c r="H23" s="182"/>
      <c r="I23" s="183"/>
      <c r="J23" s="181"/>
      <c r="K23" s="183">
        <f>$K$5+24</f>
        <v>42667</v>
      </c>
    </row>
    <row r="24" spans="1:12" s="62" customFormat="1" ht="39.75" customHeight="1">
      <c r="A24" s="140" t="s">
        <v>94</v>
      </c>
      <c r="B24" s="109" t="s">
        <v>87</v>
      </c>
      <c r="C24" s="163" t="str">
        <f>$C$4+208&amp;"E/W"</f>
        <v>248E/W</v>
      </c>
      <c r="D24" s="164">
        <f>$D$5+28</f>
        <v>42664</v>
      </c>
      <c r="E24" s="165">
        <f>$E$5+27</f>
        <v>42665</v>
      </c>
      <c r="F24" s="166" t="str">
        <f>TEXT($F$5+28,"m/dd")&amp;"-"&amp;TEXT($F$6+28,"dd")</f>
        <v>10/24-25</v>
      </c>
      <c r="G24" s="167" t="str">
        <f>TEXT($G$5+28,"m/dd")&amp;"-"&amp;TEXT($G$6+28,"dd")</f>
        <v>10/25-25</v>
      </c>
      <c r="H24" s="168"/>
      <c r="I24" s="169"/>
      <c r="J24" s="170">
        <f>$J$5+28</f>
        <v>42670</v>
      </c>
      <c r="K24" s="171">
        <f>$K$5+28</f>
        <v>42671</v>
      </c>
      <c r="L24" s="97"/>
    </row>
    <row r="25" spans="1:11" s="40" customFormat="1" ht="39.75" customHeight="1">
      <c r="A25" s="105" t="s">
        <v>90</v>
      </c>
      <c r="B25" s="31" t="s">
        <v>88</v>
      </c>
      <c r="C25" s="106" t="str">
        <f>$C$4+1603&amp;"E/W"</f>
        <v>1643E/W</v>
      </c>
      <c r="D25" s="172"/>
      <c r="E25" s="173">
        <f>$E$5+27</f>
        <v>42665</v>
      </c>
      <c r="F25" s="174" t="str">
        <f>TEXT($F$5+28,"m/dd")&amp;"-"&amp;TEXT($F$6+27,"dd")&amp;"                        南港C-3"</f>
        <v>10/24-24                        南港C-3</v>
      </c>
      <c r="G25" s="174"/>
      <c r="H25" s="175" t="str">
        <f>TEXT($H$5+28,"m/dd")&amp;"-"&amp;TEXT($H$6+28,"dd")</f>
        <v>10/25-25</v>
      </c>
      <c r="I25" s="176" t="str">
        <f>TEXT($I$5+28,"m/dd")&amp;"-"&amp;TEXT($I$6+28,"dd")</f>
        <v>10/25-26</v>
      </c>
      <c r="J25" s="177"/>
      <c r="K25" s="178">
        <f>$K$5+28</f>
        <v>42671</v>
      </c>
    </row>
    <row r="26" spans="1:11" ht="39.75" customHeight="1">
      <c r="A26" s="144" t="s">
        <v>95</v>
      </c>
      <c r="B26" s="145" t="s">
        <v>89</v>
      </c>
      <c r="C26" s="43" t="str">
        <f>$C$4+1603&amp;"E/W"</f>
        <v>1643E/W</v>
      </c>
      <c r="D26" s="179"/>
      <c r="E26" s="180">
        <f>$E$5+30</f>
        <v>42668</v>
      </c>
      <c r="F26" s="181" t="str">
        <f>TEXT($F$5+31,"m/dd")&amp;"-"&amp;TEXT($F$6+31,"dd")</f>
        <v>10/27-28</v>
      </c>
      <c r="G26" s="182" t="str">
        <f>TEXT($G$5+31,"m/dd")&amp;"-"&amp;TEXT($G$6+31,"dd")</f>
        <v>10/28-28</v>
      </c>
      <c r="H26" s="182"/>
      <c r="I26" s="183"/>
      <c r="J26" s="181"/>
      <c r="K26" s="183">
        <f>$K$5+31</f>
        <v>42674</v>
      </c>
    </row>
    <row r="27" spans="1:11" s="104" customFormat="1" ht="19.5" customHeight="1">
      <c r="A27" s="553" t="s">
        <v>85</v>
      </c>
      <c r="B27" s="553"/>
      <c r="C27" s="553"/>
      <c r="D27" s="553"/>
      <c r="E27" s="553"/>
      <c r="F27" s="553"/>
      <c r="G27" s="553"/>
      <c r="H27" s="553"/>
      <c r="I27" s="553"/>
      <c r="J27" s="553"/>
      <c r="K27" s="553"/>
    </row>
    <row r="28" spans="1:11" ht="17.25" customHeight="1">
      <c r="A28" s="44"/>
      <c r="B28" s="44"/>
      <c r="C28" s="44"/>
      <c r="D28" s="184"/>
      <c r="E28" s="44"/>
      <c r="F28" s="130"/>
      <c r="G28" s="130"/>
      <c r="H28" s="130"/>
      <c r="I28" s="130"/>
      <c r="J28" s="130"/>
      <c r="K28" s="131"/>
    </row>
    <row r="29" spans="1:11" s="69" customFormat="1" ht="14.25" thickBot="1">
      <c r="A29" s="78" t="s">
        <v>46</v>
      </c>
      <c r="B29" s="79" t="s">
        <v>47</v>
      </c>
      <c r="C29" s="80"/>
      <c r="D29" s="185" t="s">
        <v>48</v>
      </c>
      <c r="E29" s="79" t="s">
        <v>49</v>
      </c>
      <c r="F29" s="132"/>
      <c r="G29" s="132"/>
      <c r="H29" s="132"/>
      <c r="I29" s="132"/>
      <c r="J29" s="132"/>
      <c r="K29" s="133"/>
    </row>
    <row r="30" spans="1:11" s="69" customFormat="1" ht="14.25" thickTop="1">
      <c r="A30" s="81" t="s">
        <v>50</v>
      </c>
      <c r="B30" s="77" t="s">
        <v>91</v>
      </c>
      <c r="C30" s="82"/>
      <c r="D30" s="186" t="s">
        <v>51</v>
      </c>
      <c r="E30" s="77" t="s">
        <v>52</v>
      </c>
      <c r="F30" s="134"/>
      <c r="G30" s="134"/>
      <c r="H30" s="134"/>
      <c r="I30" s="135"/>
      <c r="J30" s="136" t="s">
        <v>61</v>
      </c>
      <c r="K30" s="135"/>
    </row>
    <row r="31" spans="1:11" s="69" customFormat="1" ht="13.5">
      <c r="A31" s="83"/>
      <c r="B31" s="84" t="s">
        <v>92</v>
      </c>
      <c r="C31" s="85"/>
      <c r="D31" s="187" t="s">
        <v>83</v>
      </c>
      <c r="E31" s="84" t="s">
        <v>84</v>
      </c>
      <c r="F31" s="137"/>
      <c r="G31" s="137"/>
      <c r="H31" s="137"/>
      <c r="I31" s="138"/>
      <c r="J31" s="139" t="s">
        <v>62</v>
      </c>
      <c r="K31" s="138"/>
    </row>
    <row r="32" spans="1:11" s="69" customFormat="1" ht="13.5">
      <c r="A32" s="86" t="s">
        <v>53</v>
      </c>
      <c r="B32" s="84" t="s">
        <v>91</v>
      </c>
      <c r="C32" s="85"/>
      <c r="D32" s="187" t="s">
        <v>54</v>
      </c>
      <c r="E32" s="84" t="s">
        <v>55</v>
      </c>
      <c r="F32" s="137"/>
      <c r="G32" s="137"/>
      <c r="H32" s="137"/>
      <c r="I32" s="138"/>
      <c r="J32" s="139" t="s">
        <v>60</v>
      </c>
      <c r="K32" s="138"/>
    </row>
    <row r="33" spans="1:10" ht="14.25">
      <c r="A33" s="44"/>
      <c r="B33" s="44"/>
      <c r="C33" s="44"/>
      <c r="D33" s="184"/>
      <c r="E33" s="44"/>
      <c r="F33" s="130"/>
      <c r="G33" s="130"/>
      <c r="H33" s="130"/>
      <c r="I33" s="130"/>
      <c r="J33" s="130"/>
    </row>
    <row r="34" spans="1:11" s="40" customFormat="1" ht="24.75" customHeight="1">
      <c r="A34" s="542" t="s">
        <v>13</v>
      </c>
      <c r="B34" s="542"/>
      <c r="C34" s="542"/>
      <c r="D34" s="542"/>
      <c r="E34" s="542"/>
      <c r="F34" s="542"/>
      <c r="G34" s="542"/>
      <c r="H34" s="542"/>
      <c r="I34" s="542"/>
      <c r="J34" s="542"/>
      <c r="K34" s="542"/>
    </row>
    <row r="35" spans="1:11" ht="15.75" customHeight="1">
      <c r="A35" s="543" t="s">
        <v>14</v>
      </c>
      <c r="B35" s="543"/>
      <c r="C35" s="543"/>
      <c r="D35" s="543"/>
      <c r="E35" s="543"/>
      <c r="F35" s="543"/>
      <c r="G35" s="543"/>
      <c r="H35" s="543"/>
      <c r="I35" s="543"/>
      <c r="J35" s="543"/>
      <c r="K35" s="543"/>
    </row>
    <row r="36" spans="1:11" ht="15.75" customHeight="1">
      <c r="A36" s="543" t="s">
        <v>16</v>
      </c>
      <c r="B36" s="543"/>
      <c r="C36" s="543"/>
      <c r="D36" s="543"/>
      <c r="E36" s="543"/>
      <c r="F36" s="543"/>
      <c r="G36" s="543"/>
      <c r="H36" s="543"/>
      <c r="I36" s="543"/>
      <c r="J36" s="543"/>
      <c r="K36" s="543"/>
    </row>
    <row r="37" spans="1:11" ht="56.25" customHeight="1">
      <c r="A37" s="544" t="s">
        <v>24</v>
      </c>
      <c r="B37" s="544"/>
      <c r="C37" s="544"/>
      <c r="D37" s="544"/>
      <c r="E37" s="544"/>
      <c r="G37" s="545" t="s">
        <v>32</v>
      </c>
      <c r="H37" s="545"/>
      <c r="I37" s="545"/>
      <c r="J37" s="545"/>
      <c r="K37" s="545"/>
    </row>
    <row r="38" spans="1:11" ht="36" customHeight="1">
      <c r="A38" s="546" t="s">
        <v>22</v>
      </c>
      <c r="B38" s="546"/>
      <c r="C38" s="546"/>
      <c r="D38" s="546"/>
      <c r="E38" s="546"/>
      <c r="G38" s="547" t="s">
        <v>59</v>
      </c>
      <c r="H38" s="547"/>
      <c r="I38" s="547"/>
      <c r="J38" s="547"/>
      <c r="K38" s="547"/>
    </row>
  </sheetData>
  <sheetProtection/>
  <mergeCells count="14">
    <mergeCell ref="D1:K1"/>
    <mergeCell ref="D2:K2"/>
    <mergeCell ref="G3:I3"/>
    <mergeCell ref="J7:K7"/>
    <mergeCell ref="A8:B8"/>
    <mergeCell ref="A27:K27"/>
    <mergeCell ref="D22:K22"/>
    <mergeCell ref="A34:K34"/>
    <mergeCell ref="A35:K35"/>
    <mergeCell ref="A36:K36"/>
    <mergeCell ref="A37:E37"/>
    <mergeCell ref="G37:K37"/>
    <mergeCell ref="A38:E38"/>
    <mergeCell ref="G38:K38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L28"/>
  <sheetViews>
    <sheetView zoomScalePageLayoutView="0" workbookViewId="0" topLeftCell="A4">
      <selection activeCell="D8" sqref="D8:L8"/>
    </sheetView>
  </sheetViews>
  <sheetFormatPr defaultColWidth="8.796875" defaultRowHeight="14.25"/>
  <cols>
    <col min="1" max="1" width="26.5" style="0" customWidth="1"/>
    <col min="2" max="2" width="6.59765625" style="0" customWidth="1"/>
    <col min="3" max="3" width="14.59765625" style="0" customWidth="1"/>
    <col min="4" max="12" width="10.59765625" style="0" customWidth="1"/>
  </cols>
  <sheetData>
    <row r="1" spans="1:12" ht="33">
      <c r="A1" s="34"/>
      <c r="B1" s="54"/>
      <c r="C1" s="557" t="s">
        <v>56</v>
      </c>
      <c r="D1" s="557"/>
      <c r="E1" s="557"/>
      <c r="F1" s="557"/>
      <c r="G1" s="557"/>
      <c r="H1" s="557"/>
      <c r="I1" s="557"/>
      <c r="J1" s="557"/>
      <c r="K1" s="557"/>
      <c r="L1" s="557"/>
    </row>
    <row r="2" spans="1:12" ht="23.25">
      <c r="A2" s="52" t="s">
        <v>31</v>
      </c>
      <c r="B2" s="55"/>
      <c r="C2" s="558" t="s">
        <v>39</v>
      </c>
      <c r="D2" s="558"/>
      <c r="E2" s="558"/>
      <c r="F2" s="558"/>
      <c r="G2" s="558"/>
      <c r="H2" s="558"/>
      <c r="I2" s="558"/>
      <c r="J2" s="558"/>
      <c r="K2" s="558"/>
      <c r="L2" s="558"/>
    </row>
    <row r="3" spans="1:12" ht="19.5">
      <c r="A3" s="21"/>
      <c r="B3" s="21"/>
      <c r="C3" s="21"/>
      <c r="D3" s="21"/>
      <c r="E3" s="21"/>
      <c r="F3" s="3"/>
      <c r="G3" s="3"/>
      <c r="H3" s="3"/>
      <c r="I3" s="70"/>
      <c r="J3" s="70"/>
      <c r="K3" s="70"/>
      <c r="L3" s="70"/>
    </row>
    <row r="4" spans="1:12" ht="19.5">
      <c r="A4" s="22"/>
      <c r="B4" s="35"/>
      <c r="C4" s="22"/>
      <c r="D4" s="22"/>
      <c r="E4" s="22"/>
      <c r="F4" s="19"/>
      <c r="G4" s="19"/>
      <c r="H4" s="19"/>
      <c r="I4" s="36"/>
      <c r="J4" s="36"/>
      <c r="K4" s="36"/>
      <c r="L4" s="21"/>
    </row>
    <row r="5" spans="1:12" ht="13.5">
      <c r="A5" s="48" t="s">
        <v>36</v>
      </c>
      <c r="B5" s="37"/>
      <c r="C5" s="19"/>
      <c r="D5" s="19"/>
      <c r="E5" s="19"/>
      <c r="F5" s="18"/>
      <c r="G5" s="18"/>
      <c r="H5" s="18"/>
      <c r="I5" s="18"/>
      <c r="J5" s="18"/>
      <c r="K5" s="18"/>
      <c r="L5" s="18"/>
    </row>
    <row r="6" spans="1:12" ht="13.5">
      <c r="A6" s="559" t="s">
        <v>20</v>
      </c>
      <c r="B6" s="560"/>
      <c r="C6" s="49" t="s">
        <v>21</v>
      </c>
      <c r="D6" s="377" t="s">
        <v>224</v>
      </c>
      <c r="E6" s="377" t="s">
        <v>225</v>
      </c>
      <c r="F6" s="204" t="s">
        <v>5</v>
      </c>
      <c r="G6" s="378" t="s">
        <v>224</v>
      </c>
      <c r="H6" s="378" t="s">
        <v>226</v>
      </c>
      <c r="I6" s="379" t="s">
        <v>3</v>
      </c>
      <c r="J6" s="380" t="s">
        <v>224</v>
      </c>
      <c r="K6" s="379" t="s">
        <v>226</v>
      </c>
      <c r="L6" s="204" t="s">
        <v>4</v>
      </c>
    </row>
    <row r="7" spans="1:12" ht="39.75" customHeight="1">
      <c r="A7" s="482" t="s">
        <v>131</v>
      </c>
      <c r="B7" s="483" t="s">
        <v>75</v>
      </c>
      <c r="C7" s="484" t="s">
        <v>228</v>
      </c>
      <c r="D7" s="568" t="s">
        <v>293</v>
      </c>
      <c r="E7" s="569" t="s">
        <v>293</v>
      </c>
      <c r="F7" s="570" t="s">
        <v>17</v>
      </c>
      <c r="G7" s="571" t="s">
        <v>238</v>
      </c>
      <c r="H7" s="571" t="s">
        <v>230</v>
      </c>
      <c r="I7" s="572" t="s">
        <v>166</v>
      </c>
      <c r="J7" s="573" t="s">
        <v>238</v>
      </c>
      <c r="K7" s="572" t="s">
        <v>302</v>
      </c>
      <c r="L7" s="574" t="s">
        <v>157</v>
      </c>
    </row>
    <row r="8" spans="1:12" ht="39.75" customHeight="1">
      <c r="A8" s="478" t="s">
        <v>132</v>
      </c>
      <c r="B8" s="479" t="s">
        <v>76</v>
      </c>
      <c r="C8" s="480" t="s">
        <v>183</v>
      </c>
      <c r="D8" s="575" t="s">
        <v>304</v>
      </c>
      <c r="E8" s="576"/>
      <c r="F8" s="576"/>
      <c r="G8" s="576"/>
      <c r="H8" s="576"/>
      <c r="I8" s="576"/>
      <c r="J8" s="576"/>
      <c r="K8" s="576"/>
      <c r="L8" s="577"/>
    </row>
    <row r="9" spans="1:12" ht="39.75" customHeight="1">
      <c r="A9" s="478" t="s">
        <v>136</v>
      </c>
      <c r="B9" s="479" t="s">
        <v>78</v>
      </c>
      <c r="C9" s="480" t="s">
        <v>227</v>
      </c>
      <c r="D9" s="568" t="s">
        <v>229</v>
      </c>
      <c r="E9" s="569" t="s">
        <v>230</v>
      </c>
      <c r="F9" s="574" t="s">
        <v>184</v>
      </c>
      <c r="G9" s="578" t="s">
        <v>293</v>
      </c>
      <c r="H9" s="578" t="s">
        <v>293</v>
      </c>
      <c r="I9" s="579" t="s">
        <v>293</v>
      </c>
      <c r="J9" s="580" t="s">
        <v>293</v>
      </c>
      <c r="K9" s="579" t="s">
        <v>293</v>
      </c>
      <c r="L9" s="570" t="s">
        <v>17</v>
      </c>
    </row>
    <row r="10" spans="1:12" ht="39.75" customHeight="1">
      <c r="A10" s="485" t="s">
        <v>133</v>
      </c>
      <c r="B10" s="479" t="s">
        <v>72</v>
      </c>
      <c r="C10" s="486" t="s">
        <v>185</v>
      </c>
      <c r="D10" s="575" t="s">
        <v>304</v>
      </c>
      <c r="E10" s="576"/>
      <c r="F10" s="576"/>
      <c r="G10" s="576"/>
      <c r="H10" s="576"/>
      <c r="I10" s="576"/>
      <c r="J10" s="576"/>
      <c r="K10" s="576"/>
      <c r="L10" s="577"/>
    </row>
    <row r="11" spans="1:12" ht="39.75" customHeight="1">
      <c r="A11" s="478" t="s">
        <v>211</v>
      </c>
      <c r="B11" s="481" t="s">
        <v>28</v>
      </c>
      <c r="C11" s="480" t="s">
        <v>167</v>
      </c>
      <c r="D11" s="568" t="s">
        <v>231</v>
      </c>
      <c r="E11" s="569" t="s">
        <v>232</v>
      </c>
      <c r="F11" s="581" t="s">
        <v>161</v>
      </c>
      <c r="G11" s="582" t="s">
        <v>320</v>
      </c>
      <c r="H11" s="583" t="s">
        <v>233</v>
      </c>
      <c r="I11" s="584" t="s">
        <v>171</v>
      </c>
      <c r="J11" s="585" t="s">
        <v>229</v>
      </c>
      <c r="K11" s="584" t="s">
        <v>233</v>
      </c>
      <c r="L11" s="586" t="s">
        <v>181</v>
      </c>
    </row>
    <row r="12" spans="1:12" ht="39.75" customHeight="1">
      <c r="A12" s="487" t="s">
        <v>135</v>
      </c>
      <c r="B12" s="488" t="s">
        <v>82</v>
      </c>
      <c r="C12" s="489" t="s">
        <v>165</v>
      </c>
      <c r="D12" s="587" t="s">
        <v>293</v>
      </c>
      <c r="E12" s="588" t="s">
        <v>293</v>
      </c>
      <c r="F12" s="589" t="s">
        <v>17</v>
      </c>
      <c r="G12" s="590" t="s">
        <v>238</v>
      </c>
      <c r="H12" s="590" t="s">
        <v>230</v>
      </c>
      <c r="I12" s="591" t="s">
        <v>155</v>
      </c>
      <c r="J12" s="592" t="s">
        <v>238</v>
      </c>
      <c r="K12" s="591" t="s">
        <v>230</v>
      </c>
      <c r="L12" s="593" t="s">
        <v>170</v>
      </c>
    </row>
    <row r="13" spans="1:12" ht="39.75" customHeight="1">
      <c r="A13" s="478" t="s">
        <v>94</v>
      </c>
      <c r="B13" s="481" t="s">
        <v>73</v>
      </c>
      <c r="C13" s="480" t="s">
        <v>305</v>
      </c>
      <c r="D13" s="568" t="s">
        <v>293</v>
      </c>
      <c r="E13" s="569" t="s">
        <v>293</v>
      </c>
      <c r="F13" s="581" t="s">
        <v>17</v>
      </c>
      <c r="G13" s="583" t="s">
        <v>238</v>
      </c>
      <c r="H13" s="583" t="s">
        <v>230</v>
      </c>
      <c r="I13" s="594" t="s">
        <v>153</v>
      </c>
      <c r="J13" s="595" t="s">
        <v>316</v>
      </c>
      <c r="K13" s="594" t="s">
        <v>303</v>
      </c>
      <c r="L13" s="581" t="s">
        <v>161</v>
      </c>
    </row>
    <row r="14" spans="1:12" ht="39.75" customHeight="1">
      <c r="A14" s="478" t="s">
        <v>142</v>
      </c>
      <c r="B14" s="479" t="s">
        <v>77</v>
      </c>
      <c r="C14" s="480" t="s">
        <v>187</v>
      </c>
      <c r="D14" s="575" t="s">
        <v>304</v>
      </c>
      <c r="E14" s="576"/>
      <c r="F14" s="576"/>
      <c r="G14" s="576"/>
      <c r="H14" s="576"/>
      <c r="I14" s="576"/>
      <c r="J14" s="576"/>
      <c r="K14" s="576"/>
      <c r="L14" s="577"/>
    </row>
    <row r="15" spans="1:12" ht="39.75" customHeight="1">
      <c r="A15" s="490" t="s">
        <v>134</v>
      </c>
      <c r="B15" s="488" t="s">
        <v>79</v>
      </c>
      <c r="C15" s="489" t="s">
        <v>173</v>
      </c>
      <c r="D15" s="587" t="s">
        <v>230</v>
      </c>
      <c r="E15" s="588" t="s">
        <v>233</v>
      </c>
      <c r="F15" s="596" t="s">
        <v>189</v>
      </c>
      <c r="G15" s="597" t="s">
        <v>229</v>
      </c>
      <c r="H15" s="597" t="s">
        <v>233</v>
      </c>
      <c r="I15" s="598" t="s">
        <v>189</v>
      </c>
      <c r="J15" s="599" t="s">
        <v>229</v>
      </c>
      <c r="K15" s="598" t="s">
        <v>233</v>
      </c>
      <c r="L15" s="596" t="s">
        <v>190</v>
      </c>
    </row>
    <row r="16" spans="1:12" ht="39.75" customHeight="1">
      <c r="A16" s="600" t="s">
        <v>129</v>
      </c>
      <c r="B16" s="491" t="s">
        <v>80</v>
      </c>
      <c r="C16" s="601" t="s">
        <v>173</v>
      </c>
      <c r="D16" s="602" t="s">
        <v>304</v>
      </c>
      <c r="E16" s="603"/>
      <c r="F16" s="603"/>
      <c r="G16" s="603"/>
      <c r="H16" s="603"/>
      <c r="I16" s="603"/>
      <c r="J16" s="603"/>
      <c r="K16" s="603"/>
      <c r="L16" s="604"/>
    </row>
    <row r="17" spans="1:12" ht="39.75" customHeight="1">
      <c r="A17" s="482" t="s">
        <v>131</v>
      </c>
      <c r="B17" s="483" t="s">
        <v>75</v>
      </c>
      <c r="C17" s="484" t="s">
        <v>306</v>
      </c>
      <c r="D17" s="605" t="s">
        <v>304</v>
      </c>
      <c r="E17" s="606"/>
      <c r="F17" s="606"/>
      <c r="G17" s="606"/>
      <c r="H17" s="606"/>
      <c r="I17" s="606"/>
      <c r="J17" s="606"/>
      <c r="K17" s="606"/>
      <c r="L17" s="607"/>
    </row>
    <row r="18" spans="1:12" ht="39.75" customHeight="1">
      <c r="A18" s="478" t="s">
        <v>136</v>
      </c>
      <c r="B18" s="479" t="s">
        <v>76</v>
      </c>
      <c r="C18" s="480" t="s">
        <v>307</v>
      </c>
      <c r="D18" s="568" t="s">
        <v>293</v>
      </c>
      <c r="E18" s="569" t="s">
        <v>293</v>
      </c>
      <c r="F18" s="570" t="s">
        <v>17</v>
      </c>
      <c r="G18" s="571" t="s">
        <v>231</v>
      </c>
      <c r="H18" s="571" t="s">
        <v>300</v>
      </c>
      <c r="I18" s="572" t="s">
        <v>179</v>
      </c>
      <c r="J18" s="573" t="s">
        <v>231</v>
      </c>
      <c r="K18" s="572" t="s">
        <v>300</v>
      </c>
      <c r="L18" s="574" t="s">
        <v>179</v>
      </c>
    </row>
    <row r="19" spans="1:12" ht="39.75" customHeight="1">
      <c r="A19" s="478" t="s">
        <v>132</v>
      </c>
      <c r="B19" s="479" t="s">
        <v>78</v>
      </c>
      <c r="C19" s="480" t="s">
        <v>208</v>
      </c>
      <c r="D19" s="568" t="s">
        <v>232</v>
      </c>
      <c r="E19" s="569" t="s">
        <v>234</v>
      </c>
      <c r="F19" s="574" t="s">
        <v>209</v>
      </c>
      <c r="G19" s="578" t="s">
        <v>293</v>
      </c>
      <c r="H19" s="578" t="s">
        <v>293</v>
      </c>
      <c r="I19" s="579" t="s">
        <v>293</v>
      </c>
      <c r="J19" s="580" t="s">
        <v>293</v>
      </c>
      <c r="K19" s="579" t="s">
        <v>293</v>
      </c>
      <c r="L19" s="570" t="s">
        <v>17</v>
      </c>
    </row>
    <row r="20" spans="1:12" ht="39.75" customHeight="1">
      <c r="A20" s="485" t="s">
        <v>133</v>
      </c>
      <c r="B20" s="479" t="s">
        <v>72</v>
      </c>
      <c r="C20" s="486" t="s">
        <v>210</v>
      </c>
      <c r="D20" s="571" t="s">
        <v>293</v>
      </c>
      <c r="E20" s="608" t="s">
        <v>293</v>
      </c>
      <c r="F20" s="574" t="s">
        <v>17</v>
      </c>
      <c r="G20" s="578" t="s">
        <v>231</v>
      </c>
      <c r="H20" s="578" t="s">
        <v>300</v>
      </c>
      <c r="I20" s="572" t="s">
        <v>158</v>
      </c>
      <c r="J20" s="573" t="s">
        <v>302</v>
      </c>
      <c r="K20" s="572" t="s">
        <v>239</v>
      </c>
      <c r="L20" s="570" t="s">
        <v>178</v>
      </c>
    </row>
    <row r="21" spans="1:12" ht="39.75" customHeight="1">
      <c r="A21" s="478" t="s">
        <v>212</v>
      </c>
      <c r="B21" s="481" t="s">
        <v>28</v>
      </c>
      <c r="C21" s="480" t="s">
        <v>213</v>
      </c>
      <c r="D21" s="568" t="s">
        <v>232</v>
      </c>
      <c r="E21" s="569" t="s">
        <v>235</v>
      </c>
      <c r="F21" s="581" t="s">
        <v>182</v>
      </c>
      <c r="G21" s="582" t="s">
        <v>298</v>
      </c>
      <c r="H21" s="583" t="s">
        <v>237</v>
      </c>
      <c r="I21" s="584" t="s">
        <v>202</v>
      </c>
      <c r="J21" s="585" t="s">
        <v>233</v>
      </c>
      <c r="K21" s="584" t="s">
        <v>237</v>
      </c>
      <c r="L21" s="586" t="s">
        <v>214</v>
      </c>
    </row>
    <row r="22" spans="1:12" ht="39.75" customHeight="1">
      <c r="A22" s="487" t="s">
        <v>135</v>
      </c>
      <c r="B22" s="488" t="s">
        <v>82</v>
      </c>
      <c r="C22" s="489" t="s">
        <v>173</v>
      </c>
      <c r="D22" s="587" t="s">
        <v>293</v>
      </c>
      <c r="E22" s="588" t="s">
        <v>293</v>
      </c>
      <c r="F22" s="589" t="s">
        <v>17</v>
      </c>
      <c r="G22" s="590" t="s">
        <v>230</v>
      </c>
      <c r="H22" s="590" t="s">
        <v>239</v>
      </c>
      <c r="I22" s="591" t="s">
        <v>178</v>
      </c>
      <c r="J22" s="592" t="s">
        <v>230</v>
      </c>
      <c r="K22" s="591" t="s">
        <v>239</v>
      </c>
      <c r="L22" s="593" t="s">
        <v>159</v>
      </c>
    </row>
    <row r="23" spans="1:12" ht="39.75" customHeight="1">
      <c r="A23" s="478" t="s">
        <v>126</v>
      </c>
      <c r="B23" s="481" t="s">
        <v>73</v>
      </c>
      <c r="C23" s="480" t="s">
        <v>308</v>
      </c>
      <c r="D23" s="568" t="s">
        <v>293</v>
      </c>
      <c r="E23" s="569" t="s">
        <v>293</v>
      </c>
      <c r="F23" s="581" t="s">
        <v>17</v>
      </c>
      <c r="G23" s="583" t="s">
        <v>299</v>
      </c>
      <c r="H23" s="583" t="s">
        <v>236</v>
      </c>
      <c r="I23" s="594" t="s">
        <v>162</v>
      </c>
      <c r="J23" s="609"/>
      <c r="K23" s="594" t="s">
        <v>235</v>
      </c>
      <c r="L23" s="581" t="s">
        <v>182</v>
      </c>
    </row>
    <row r="24" spans="1:12" ht="39.75" customHeight="1">
      <c r="A24" s="478" t="s">
        <v>94</v>
      </c>
      <c r="B24" s="479" t="s">
        <v>77</v>
      </c>
      <c r="C24" s="480" t="s">
        <v>309</v>
      </c>
      <c r="D24" s="568" t="s">
        <v>232</v>
      </c>
      <c r="E24" s="569" t="s">
        <v>236</v>
      </c>
      <c r="F24" s="574" t="s">
        <v>160</v>
      </c>
      <c r="G24" s="578" t="s">
        <v>293</v>
      </c>
      <c r="H24" s="578" t="s">
        <v>293</v>
      </c>
      <c r="I24" s="572" t="s">
        <v>17</v>
      </c>
      <c r="J24" s="610" t="s">
        <v>293</v>
      </c>
      <c r="K24" s="572" t="s">
        <v>293</v>
      </c>
      <c r="L24" s="570" t="s">
        <v>17</v>
      </c>
    </row>
    <row r="25" spans="1:12" ht="39.75" customHeight="1">
      <c r="A25" s="490" t="s">
        <v>129</v>
      </c>
      <c r="B25" s="488" t="s">
        <v>79</v>
      </c>
      <c r="C25" s="489" t="s">
        <v>203</v>
      </c>
      <c r="D25" s="587" t="s">
        <v>293</v>
      </c>
      <c r="E25" s="588" t="s">
        <v>293</v>
      </c>
      <c r="F25" s="596" t="s">
        <v>17</v>
      </c>
      <c r="G25" s="597" t="s">
        <v>233</v>
      </c>
      <c r="H25" s="597"/>
      <c r="I25" s="598" t="s">
        <v>215</v>
      </c>
      <c r="J25" s="599" t="s">
        <v>233</v>
      </c>
      <c r="K25" s="598" t="s">
        <v>237</v>
      </c>
      <c r="L25" s="596" t="s">
        <v>216</v>
      </c>
    </row>
    <row r="26" spans="1:12" ht="39.75" customHeight="1">
      <c r="A26" s="600" t="s">
        <v>249</v>
      </c>
      <c r="B26" s="491" t="s">
        <v>80</v>
      </c>
      <c r="C26" s="601" t="s">
        <v>203</v>
      </c>
      <c r="D26" s="611" t="s">
        <v>233</v>
      </c>
      <c r="E26" s="612" t="s">
        <v>237</v>
      </c>
      <c r="F26" s="613" t="s">
        <v>215</v>
      </c>
      <c r="G26" s="614" t="s">
        <v>293</v>
      </c>
      <c r="H26" s="614" t="s">
        <v>293</v>
      </c>
      <c r="I26" s="615" t="s">
        <v>17</v>
      </c>
      <c r="J26" s="616" t="s">
        <v>293</v>
      </c>
      <c r="K26" s="615" t="s">
        <v>293</v>
      </c>
      <c r="L26" s="613" t="s">
        <v>17</v>
      </c>
    </row>
    <row r="28" ht="36.75" customHeight="1">
      <c r="A28" s="520" t="s">
        <v>297</v>
      </c>
    </row>
    <row r="30" ht="10.5" customHeight="1"/>
    <row r="36" ht="19.5" customHeight="1"/>
    <row r="38" ht="27" customHeight="1"/>
  </sheetData>
  <sheetProtection/>
  <mergeCells count="8">
    <mergeCell ref="D17:L17"/>
    <mergeCell ref="C1:L1"/>
    <mergeCell ref="C2:L2"/>
    <mergeCell ref="A6:B6"/>
    <mergeCell ref="D8:L8"/>
    <mergeCell ref="D10:L10"/>
    <mergeCell ref="D14:L14"/>
    <mergeCell ref="D16:L16"/>
  </mergeCells>
  <printOptions/>
  <pageMargins left="0.7" right="0.7" top="0.75" bottom="0.75" header="0.3" footer="0.3"/>
  <pageSetup fitToHeight="1" fitToWidth="1" horizontalDpi="600" verticalDpi="600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O18"/>
  <sheetViews>
    <sheetView zoomScalePageLayoutView="0" workbookViewId="0" topLeftCell="A1">
      <selection activeCell="J12" sqref="J12"/>
    </sheetView>
  </sheetViews>
  <sheetFormatPr defaultColWidth="8.796875" defaultRowHeight="14.25"/>
  <cols>
    <col min="1" max="1" width="21.59765625" style="0" customWidth="1"/>
    <col min="2" max="2" width="5.59765625" style="0" customWidth="1"/>
    <col min="3" max="3" width="11.5" style="0" customWidth="1"/>
    <col min="4" max="15" width="10.59765625" style="0" customWidth="1"/>
  </cols>
  <sheetData>
    <row r="1" spans="1:15" ht="27">
      <c r="A1" s="34"/>
      <c r="B1" s="34"/>
      <c r="C1" s="34"/>
      <c r="D1" s="34"/>
      <c r="E1" s="34"/>
      <c r="F1" s="557" t="s">
        <v>8</v>
      </c>
      <c r="G1" s="557"/>
      <c r="H1" s="557"/>
      <c r="I1" s="557"/>
      <c r="J1" s="557"/>
      <c r="K1" s="557"/>
      <c r="L1" s="557"/>
      <c r="M1" s="557"/>
      <c r="N1" s="557"/>
      <c r="O1" s="557"/>
    </row>
    <row r="2" spans="1:15" ht="19.5">
      <c r="A2" s="51" t="s">
        <v>31</v>
      </c>
      <c r="B2" s="51"/>
      <c r="C2" s="51"/>
      <c r="D2" s="51"/>
      <c r="E2" s="51"/>
      <c r="F2" s="558" t="s">
        <v>39</v>
      </c>
      <c r="G2" s="558"/>
      <c r="H2" s="558"/>
      <c r="I2" s="558"/>
      <c r="J2" s="558"/>
      <c r="K2" s="558"/>
      <c r="L2" s="558"/>
      <c r="M2" s="558"/>
      <c r="N2" s="558"/>
      <c r="O2" s="558"/>
    </row>
    <row r="3" spans="1:15" ht="19.5">
      <c r="A3" s="21"/>
      <c r="B3" s="21"/>
      <c r="C3" s="21"/>
      <c r="D3" s="21"/>
      <c r="E3" s="21"/>
      <c r="F3" s="53"/>
      <c r="G3" s="53"/>
      <c r="H3" s="53"/>
      <c r="I3" s="20"/>
      <c r="J3" s="20"/>
      <c r="K3" s="20"/>
      <c r="L3" s="20"/>
      <c r="M3" s="20"/>
      <c r="N3" s="20"/>
      <c r="O3" s="21"/>
    </row>
    <row r="4" spans="1:15" ht="19.5">
      <c r="A4" s="21"/>
      <c r="B4" s="21"/>
      <c r="C4" s="21"/>
      <c r="D4" s="21"/>
      <c r="E4" s="21"/>
      <c r="F4" s="39"/>
      <c r="G4" s="39"/>
      <c r="H4" s="39"/>
      <c r="I4" s="20"/>
      <c r="J4" s="20"/>
      <c r="K4" s="20"/>
      <c r="L4" s="20"/>
      <c r="M4" s="20"/>
      <c r="N4" s="20"/>
      <c r="O4" s="21"/>
    </row>
    <row r="5" spans="1:15" ht="13.5">
      <c r="A5" s="10" t="s">
        <v>37</v>
      </c>
      <c r="B5" s="37"/>
      <c r="C5" s="37"/>
      <c r="D5" s="37"/>
      <c r="E5" s="37"/>
      <c r="F5" s="18"/>
      <c r="G5" s="18"/>
      <c r="H5" s="18"/>
      <c r="I5" s="18"/>
      <c r="J5" s="18"/>
      <c r="K5" s="18"/>
      <c r="L5" s="18"/>
      <c r="M5" s="38"/>
      <c r="N5" s="38"/>
      <c r="O5" s="18"/>
    </row>
    <row r="6" spans="1:15" ht="13.5">
      <c r="A6" s="561" t="s">
        <v>20</v>
      </c>
      <c r="B6" s="562"/>
      <c r="C6" s="297" t="s">
        <v>240</v>
      </c>
      <c r="D6" s="297" t="s">
        <v>222</v>
      </c>
      <c r="E6" s="297" t="s">
        <v>223</v>
      </c>
      <c r="F6" s="205" t="s">
        <v>7</v>
      </c>
      <c r="G6" s="297" t="s">
        <v>222</v>
      </c>
      <c r="H6" s="297" t="s">
        <v>223</v>
      </c>
      <c r="I6" s="206" t="s">
        <v>6</v>
      </c>
      <c r="J6" s="354" t="s">
        <v>222</v>
      </c>
      <c r="K6" s="354" t="s">
        <v>223</v>
      </c>
      <c r="L6" s="207" t="s">
        <v>15</v>
      </c>
      <c r="M6" s="302" t="s">
        <v>222</v>
      </c>
      <c r="N6" s="354" t="s">
        <v>223</v>
      </c>
      <c r="O6" s="208" t="s">
        <v>11</v>
      </c>
    </row>
    <row r="7" spans="1:15" ht="39.75" customHeight="1">
      <c r="A7" s="630" t="s">
        <v>249</v>
      </c>
      <c r="B7" s="631" t="s">
        <v>123</v>
      </c>
      <c r="C7" s="632" t="s">
        <v>165</v>
      </c>
      <c r="D7" s="633" t="s">
        <v>310</v>
      </c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7"/>
    </row>
    <row r="8" spans="1:15" ht="39.75" customHeight="1">
      <c r="A8" s="517" t="s">
        <v>250</v>
      </c>
      <c r="B8" s="479" t="s">
        <v>127</v>
      </c>
      <c r="C8" s="479" t="s">
        <v>253</v>
      </c>
      <c r="D8" s="523">
        <v>43944</v>
      </c>
      <c r="E8" s="492">
        <v>43952</v>
      </c>
      <c r="F8" s="493" t="s">
        <v>156</v>
      </c>
      <c r="G8" s="521">
        <v>43944</v>
      </c>
      <c r="H8" s="494">
        <v>43952</v>
      </c>
      <c r="I8" s="493" t="s">
        <v>156</v>
      </c>
      <c r="J8" s="495" t="s">
        <v>17</v>
      </c>
      <c r="K8" s="617" t="s">
        <v>17</v>
      </c>
      <c r="L8" s="618" t="s">
        <v>26</v>
      </c>
      <c r="M8" s="619" t="s">
        <v>17</v>
      </c>
      <c r="N8" s="618" t="s">
        <v>17</v>
      </c>
      <c r="O8" s="620" t="s">
        <v>26</v>
      </c>
    </row>
    <row r="9" spans="1:15" ht="39.75" customHeight="1">
      <c r="A9" s="634" t="s">
        <v>145</v>
      </c>
      <c r="B9" s="479" t="s">
        <v>27</v>
      </c>
      <c r="C9" s="481" t="s">
        <v>254</v>
      </c>
      <c r="D9" s="496">
        <v>43944</v>
      </c>
      <c r="E9" s="497">
        <v>43952</v>
      </c>
      <c r="F9" s="498" t="s">
        <v>170</v>
      </c>
      <c r="G9" s="522">
        <v>43951</v>
      </c>
      <c r="H9" s="499">
        <v>43952</v>
      </c>
      <c r="I9" s="500" t="s">
        <v>152</v>
      </c>
      <c r="J9" s="501" t="s">
        <v>17</v>
      </c>
      <c r="K9" s="621" t="s">
        <v>17</v>
      </c>
      <c r="L9" s="622" t="s">
        <v>26</v>
      </c>
      <c r="M9" s="623" t="s">
        <v>17</v>
      </c>
      <c r="N9" s="622" t="s">
        <v>17</v>
      </c>
      <c r="O9" s="500" t="s">
        <v>26</v>
      </c>
    </row>
    <row r="10" spans="1:15" ht="39.75" customHeight="1">
      <c r="A10" s="635" t="s">
        <v>94</v>
      </c>
      <c r="B10" s="636" t="s">
        <v>124</v>
      </c>
      <c r="C10" s="636" t="s">
        <v>252</v>
      </c>
      <c r="D10" s="637" t="s">
        <v>310</v>
      </c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7"/>
    </row>
    <row r="11" spans="1:15" ht="39.75" customHeight="1">
      <c r="A11" s="502" t="s">
        <v>294</v>
      </c>
      <c r="B11" s="43" t="s">
        <v>128</v>
      </c>
      <c r="C11" s="43" t="s">
        <v>295</v>
      </c>
      <c r="D11" s="466" t="s">
        <v>17</v>
      </c>
      <c r="E11" s="467" t="s">
        <v>17</v>
      </c>
      <c r="F11" s="503" t="s">
        <v>26</v>
      </c>
      <c r="G11" s="504" t="s">
        <v>17</v>
      </c>
      <c r="H11" s="504" t="s">
        <v>17</v>
      </c>
      <c r="I11" s="505" t="s">
        <v>26</v>
      </c>
      <c r="J11" s="506" t="s">
        <v>319</v>
      </c>
      <c r="K11" s="624">
        <v>43952</v>
      </c>
      <c r="L11" s="625" t="s">
        <v>176</v>
      </c>
      <c r="M11" s="626" t="s">
        <v>255</v>
      </c>
      <c r="N11" s="625" t="s">
        <v>241</v>
      </c>
      <c r="O11" s="503" t="s">
        <v>155</v>
      </c>
    </row>
    <row r="12" spans="1:15" ht="39.75" customHeight="1">
      <c r="A12" s="630" t="s">
        <v>249</v>
      </c>
      <c r="B12" s="631" t="s">
        <v>123</v>
      </c>
      <c r="C12" s="638" t="s">
        <v>173</v>
      </c>
      <c r="D12" s="468">
        <v>43948</v>
      </c>
      <c r="E12" s="469">
        <v>43959</v>
      </c>
      <c r="F12" s="518" t="s">
        <v>186</v>
      </c>
      <c r="G12" s="515">
        <v>43951</v>
      </c>
      <c r="H12" s="515" t="s">
        <v>301</v>
      </c>
      <c r="I12" s="518" t="s">
        <v>217</v>
      </c>
      <c r="J12" s="516" t="s">
        <v>17</v>
      </c>
      <c r="K12" s="639" t="s">
        <v>17</v>
      </c>
      <c r="L12" s="640" t="s">
        <v>17</v>
      </c>
      <c r="M12" s="641" t="s">
        <v>17</v>
      </c>
      <c r="N12" s="640" t="s">
        <v>17</v>
      </c>
      <c r="O12" s="518" t="s">
        <v>26</v>
      </c>
    </row>
    <row r="13" spans="1:15" ht="39.75" customHeight="1">
      <c r="A13" s="517" t="s">
        <v>250</v>
      </c>
      <c r="B13" s="479" t="s">
        <v>127</v>
      </c>
      <c r="C13" s="479" t="s">
        <v>311</v>
      </c>
      <c r="D13" s="524">
        <v>43951</v>
      </c>
      <c r="E13" s="507">
        <v>43962</v>
      </c>
      <c r="F13" s="493" t="s">
        <v>179</v>
      </c>
      <c r="G13" s="521">
        <v>43951</v>
      </c>
      <c r="H13" s="494">
        <v>43962</v>
      </c>
      <c r="I13" s="493" t="s">
        <v>179</v>
      </c>
      <c r="J13" s="495" t="s">
        <v>17</v>
      </c>
      <c r="K13" s="617" t="s">
        <v>17</v>
      </c>
      <c r="L13" s="618" t="s">
        <v>26</v>
      </c>
      <c r="M13" s="619" t="s">
        <v>17</v>
      </c>
      <c r="N13" s="618" t="s">
        <v>17</v>
      </c>
      <c r="O13" s="620" t="s">
        <v>26</v>
      </c>
    </row>
    <row r="14" spans="1:15" ht="39.75" customHeight="1">
      <c r="A14" s="634" t="s">
        <v>141</v>
      </c>
      <c r="B14" s="479" t="s">
        <v>27</v>
      </c>
      <c r="C14" s="481" t="s">
        <v>251</v>
      </c>
      <c r="D14" s="497">
        <v>43952</v>
      </c>
      <c r="E14" s="465">
        <v>43963</v>
      </c>
      <c r="F14" s="498" t="s">
        <v>159</v>
      </c>
      <c r="G14" s="522">
        <v>43953</v>
      </c>
      <c r="H14" s="499">
        <v>43964</v>
      </c>
      <c r="I14" s="500" t="s">
        <v>160</v>
      </c>
      <c r="J14" s="501" t="s">
        <v>17</v>
      </c>
      <c r="K14" s="621" t="s">
        <v>17</v>
      </c>
      <c r="L14" s="622" t="s">
        <v>26</v>
      </c>
      <c r="M14" s="623" t="s">
        <v>17</v>
      </c>
      <c r="N14" s="622" t="s">
        <v>17</v>
      </c>
      <c r="O14" s="500" t="s">
        <v>26</v>
      </c>
    </row>
    <row r="15" spans="1:15" ht="39.75" customHeight="1">
      <c r="A15" s="635" t="s">
        <v>126</v>
      </c>
      <c r="B15" s="636" t="s">
        <v>124</v>
      </c>
      <c r="C15" s="636" t="s">
        <v>312</v>
      </c>
      <c r="D15" s="637" t="s">
        <v>310</v>
      </c>
      <c r="E15" s="576"/>
      <c r="F15" s="576"/>
      <c r="G15" s="576"/>
      <c r="H15" s="576"/>
      <c r="I15" s="576"/>
      <c r="J15" s="576"/>
      <c r="K15" s="576"/>
      <c r="L15" s="576"/>
      <c r="M15" s="576"/>
      <c r="N15" s="576"/>
      <c r="O15" s="577"/>
    </row>
    <row r="16" spans="1:15" ht="39.75" customHeight="1">
      <c r="A16" s="508" t="s">
        <v>63</v>
      </c>
      <c r="B16" s="491" t="s">
        <v>128</v>
      </c>
      <c r="C16" s="491" t="s">
        <v>173</v>
      </c>
      <c r="D16" s="509" t="s">
        <v>17</v>
      </c>
      <c r="E16" s="510" t="s">
        <v>17</v>
      </c>
      <c r="F16" s="511" t="s">
        <v>26</v>
      </c>
      <c r="G16" s="512" t="s">
        <v>17</v>
      </c>
      <c r="H16" s="512" t="s">
        <v>17</v>
      </c>
      <c r="I16" s="513" t="s">
        <v>26</v>
      </c>
      <c r="J16" s="514">
        <v>43951</v>
      </c>
      <c r="K16" s="627">
        <v>43962</v>
      </c>
      <c r="L16" s="628" t="s">
        <v>158</v>
      </c>
      <c r="M16" s="629" t="s">
        <v>241</v>
      </c>
      <c r="N16" s="628" t="s">
        <v>283</v>
      </c>
      <c r="O16" s="511" t="s">
        <v>178</v>
      </c>
    </row>
    <row r="17" ht="18" customHeight="1"/>
    <row r="18" ht="25.5" customHeight="1">
      <c r="A18" s="520" t="s">
        <v>297</v>
      </c>
    </row>
    <row r="19" ht="18" customHeight="1"/>
    <row r="20" ht="18" customHeight="1"/>
    <row r="21" ht="18" customHeight="1"/>
  </sheetData>
  <sheetProtection/>
  <mergeCells count="6">
    <mergeCell ref="F1:O1"/>
    <mergeCell ref="F2:O2"/>
    <mergeCell ref="A6:B6"/>
    <mergeCell ref="D10:O10"/>
    <mergeCell ref="D7:O7"/>
    <mergeCell ref="D15:O15"/>
  </mergeCells>
  <printOptions/>
  <pageMargins left="0.7" right="0.7" top="0.75" bottom="0.75" header="0.3" footer="0.3"/>
  <pageSetup horizontalDpi="600" verticalDpi="600" orientation="portrait" paperSize="9" scale="5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M20"/>
  <sheetViews>
    <sheetView zoomScalePageLayoutView="0" workbookViewId="0" topLeftCell="A7">
      <selection activeCell="D10" sqref="D10"/>
    </sheetView>
  </sheetViews>
  <sheetFormatPr defaultColWidth="8.796875" defaultRowHeight="14.25"/>
  <cols>
    <col min="1" max="1" width="21.3984375" style="4" customWidth="1"/>
    <col min="2" max="2" width="5.69921875" style="29" customWidth="1"/>
    <col min="3" max="5" width="7.59765625" style="1" customWidth="1"/>
    <col min="6" max="12" width="10.59765625" style="1" customWidth="1"/>
    <col min="13" max="16384" width="9" style="4" customWidth="1"/>
  </cols>
  <sheetData>
    <row r="1" ht="12">
      <c r="A1" s="2"/>
    </row>
    <row r="2" spans="1:12" ht="27">
      <c r="A2" s="2"/>
      <c r="C2" s="563" t="s">
        <v>29</v>
      </c>
      <c r="D2" s="563"/>
      <c r="E2" s="563"/>
      <c r="F2" s="563"/>
      <c r="G2" s="563"/>
      <c r="H2" s="563"/>
      <c r="I2" s="563"/>
      <c r="J2" s="563"/>
      <c r="K2" s="563"/>
      <c r="L2" s="563"/>
    </row>
    <row r="3" spans="1:12" ht="23.25" customHeight="1">
      <c r="A3" s="2"/>
      <c r="C3" s="526" t="s">
        <v>30</v>
      </c>
      <c r="D3" s="526"/>
      <c r="E3" s="526"/>
      <c r="F3" s="526"/>
      <c r="G3" s="526"/>
      <c r="H3" s="526"/>
      <c r="I3" s="526"/>
      <c r="J3" s="526"/>
      <c r="K3" s="526"/>
      <c r="L3" s="526"/>
    </row>
    <row r="4" spans="2:12" ht="14.25" customHeight="1">
      <c r="B4" s="6"/>
      <c r="F4" s="39"/>
      <c r="G4" s="39"/>
      <c r="H4" s="39"/>
      <c r="I4" s="17"/>
      <c r="J4" s="17"/>
      <c r="K4" s="17"/>
      <c r="L4" s="11"/>
    </row>
    <row r="5" spans="2:12" ht="15" customHeight="1">
      <c r="B5" s="6"/>
      <c r="F5" s="39"/>
      <c r="G5" s="39"/>
      <c r="H5" s="39"/>
      <c r="I5" s="17"/>
      <c r="J5" s="17"/>
      <c r="K5" s="17"/>
      <c r="L5" s="11"/>
    </row>
    <row r="6" spans="2:12" ht="15" customHeight="1">
      <c r="B6" s="6"/>
      <c r="F6" s="39"/>
      <c r="G6" s="39"/>
      <c r="H6" s="39"/>
      <c r="I6" s="17"/>
      <c r="J6" s="17"/>
      <c r="K6" s="17"/>
      <c r="L6" s="11"/>
    </row>
    <row r="7" spans="1:12" s="13" customFormat="1" ht="19.5" customHeight="1">
      <c r="A7" s="564"/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5"/>
    </row>
    <row r="8" spans="1:12" ht="16.5" customHeight="1">
      <c r="A8" s="9" t="s">
        <v>44</v>
      </c>
      <c r="B8" s="30"/>
      <c r="F8" s="5"/>
      <c r="G8" s="5"/>
      <c r="H8" s="5"/>
      <c r="I8" s="5"/>
      <c r="J8" s="5"/>
      <c r="K8" s="5"/>
      <c r="L8" s="5"/>
    </row>
    <row r="9" spans="1:13" ht="24.75" customHeight="1">
      <c r="A9" s="566" t="s">
        <v>20</v>
      </c>
      <c r="B9" s="567"/>
      <c r="C9" s="336" t="s">
        <v>21</v>
      </c>
      <c r="D9" s="339" t="s">
        <v>222</v>
      </c>
      <c r="E9" s="334" t="s">
        <v>223</v>
      </c>
      <c r="F9" s="340" t="s">
        <v>3</v>
      </c>
      <c r="G9" s="89" t="s">
        <v>222</v>
      </c>
      <c r="H9" s="89" t="s">
        <v>223</v>
      </c>
      <c r="I9" s="335" t="s">
        <v>4</v>
      </c>
      <c r="J9" s="343" t="s">
        <v>222</v>
      </c>
      <c r="K9" s="335" t="s">
        <v>223</v>
      </c>
      <c r="L9" s="90" t="s">
        <v>5</v>
      </c>
      <c r="M9" s="24"/>
    </row>
    <row r="10" spans="1:12" s="40" customFormat="1" ht="54.75" customHeight="1">
      <c r="A10" s="107" t="s">
        <v>137</v>
      </c>
      <c r="B10" s="108" t="s">
        <v>66</v>
      </c>
      <c r="C10" s="337" t="s">
        <v>164</v>
      </c>
      <c r="D10" s="456">
        <v>43944</v>
      </c>
      <c r="E10" s="457">
        <v>43952</v>
      </c>
      <c r="F10" s="201" t="s">
        <v>170</v>
      </c>
      <c r="G10" s="94" t="s">
        <v>242</v>
      </c>
      <c r="H10" s="95" t="s">
        <v>241</v>
      </c>
      <c r="I10" s="342" t="s">
        <v>153</v>
      </c>
      <c r="J10" s="344" t="s">
        <v>247</v>
      </c>
      <c r="K10" s="95" t="s">
        <v>246</v>
      </c>
      <c r="L10" s="201" t="s">
        <v>171</v>
      </c>
    </row>
    <row r="11" spans="1:12" s="40" customFormat="1" ht="54.75" customHeight="1">
      <c r="A11" s="272" t="s">
        <v>140</v>
      </c>
      <c r="B11" s="273" t="s">
        <v>67</v>
      </c>
      <c r="C11" s="338" t="s">
        <v>172</v>
      </c>
      <c r="D11" s="642" t="s">
        <v>296</v>
      </c>
      <c r="E11" s="643"/>
      <c r="F11" s="643"/>
      <c r="G11" s="643"/>
      <c r="H11" s="643"/>
      <c r="I11" s="643"/>
      <c r="J11" s="643"/>
      <c r="K11" s="643"/>
      <c r="L11" s="644"/>
    </row>
    <row r="12" spans="1:12" s="40" customFormat="1" ht="54.75" customHeight="1">
      <c r="A12" s="107" t="s">
        <v>191</v>
      </c>
      <c r="B12" s="108" t="s">
        <v>66</v>
      </c>
      <c r="C12" s="337" t="s">
        <v>200</v>
      </c>
      <c r="D12" s="458">
        <v>43952</v>
      </c>
      <c r="E12" s="459">
        <v>43963</v>
      </c>
      <c r="F12" s="201" t="s">
        <v>159</v>
      </c>
      <c r="G12" s="94" t="s">
        <v>244</v>
      </c>
      <c r="H12" s="95" t="s">
        <v>243</v>
      </c>
      <c r="I12" s="342" t="s">
        <v>162</v>
      </c>
      <c r="J12" s="383" t="s">
        <v>248</v>
      </c>
      <c r="K12" s="385" t="s">
        <v>318</v>
      </c>
      <c r="L12" s="201" t="s">
        <v>202</v>
      </c>
    </row>
    <row r="13" spans="1:12" s="40" customFormat="1" ht="54.75" customHeight="1">
      <c r="A13" s="272" t="s">
        <v>138</v>
      </c>
      <c r="B13" s="273" t="s">
        <v>67</v>
      </c>
      <c r="C13" s="338" t="s">
        <v>201</v>
      </c>
      <c r="D13" s="460">
        <v>43952</v>
      </c>
      <c r="E13" s="461">
        <v>43963</v>
      </c>
      <c r="F13" s="341" t="s">
        <v>159</v>
      </c>
      <c r="G13" s="381" t="s">
        <v>244</v>
      </c>
      <c r="H13" s="382" t="s">
        <v>243</v>
      </c>
      <c r="I13" s="269" t="s">
        <v>162</v>
      </c>
      <c r="J13" s="384" t="s">
        <v>245</v>
      </c>
      <c r="K13" s="382" t="s">
        <v>317</v>
      </c>
      <c r="L13" s="341" t="s">
        <v>163</v>
      </c>
    </row>
    <row r="14" spans="1:12" ht="14.25">
      <c r="A14" s="16"/>
      <c r="B14" s="27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31.5" customHeight="1">
      <c r="A15" s="520" t="s">
        <v>297</v>
      </c>
      <c r="B15" s="27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4.25">
      <c r="A16" s="13"/>
      <c r="B16" s="27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4.25">
      <c r="A17" s="13"/>
      <c r="B17" s="27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4.25">
      <c r="A18" s="13"/>
      <c r="B18" s="27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ht="14.25">
      <c r="L19" s="15"/>
    </row>
    <row r="20" ht="14.25">
      <c r="L20" s="15"/>
    </row>
  </sheetData>
  <sheetProtection/>
  <mergeCells count="5">
    <mergeCell ref="C2:L2"/>
    <mergeCell ref="C3:L3"/>
    <mergeCell ref="A7:L7"/>
    <mergeCell ref="A9:B9"/>
    <mergeCell ref="D11:L11"/>
  </mergeCells>
  <printOptions/>
  <pageMargins left="0.7480314960629921" right="0.7874015748031497" top="0.5905511811023623" bottom="0.1968503937007874" header="0.1968503937007874" footer="0.3937007874015748"/>
  <pageSetup fitToHeight="1" fitToWidth="1"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23"/>
  <sheetViews>
    <sheetView workbookViewId="0" topLeftCell="A1">
      <selection activeCell="J17" sqref="J17"/>
    </sheetView>
  </sheetViews>
  <sheetFormatPr defaultColWidth="8.796875" defaultRowHeight="14.25"/>
  <cols>
    <col min="1" max="1" width="22.8984375" style="2" customWidth="1"/>
    <col min="2" max="2" width="6.8984375" style="6" customWidth="1"/>
    <col min="3" max="5" width="8.09765625" style="1" customWidth="1"/>
    <col min="6" max="15" width="11.59765625" style="1" customWidth="1"/>
    <col min="16" max="16384" width="9" style="4" customWidth="1"/>
  </cols>
  <sheetData>
    <row r="1" spans="1:15" ht="34.5" customHeight="1">
      <c r="A1"/>
      <c r="C1" s="209"/>
      <c r="D1" s="209"/>
      <c r="E1" s="209"/>
      <c r="F1" s="557" t="s">
        <v>8</v>
      </c>
      <c r="G1" s="557"/>
      <c r="H1" s="557"/>
      <c r="I1" s="557"/>
      <c r="J1" s="557"/>
      <c r="K1" s="557"/>
      <c r="L1" s="557"/>
      <c r="M1" s="557"/>
      <c r="N1" s="557"/>
      <c r="O1" s="557"/>
    </row>
    <row r="2" spans="6:15" ht="19.5" customHeight="1">
      <c r="F2" s="558" t="s">
        <v>39</v>
      </c>
      <c r="G2" s="558"/>
      <c r="H2" s="558"/>
      <c r="I2" s="558"/>
      <c r="J2" s="558"/>
      <c r="K2" s="558"/>
      <c r="L2" s="558"/>
      <c r="M2" s="558"/>
      <c r="N2" s="558"/>
      <c r="O2" s="558"/>
    </row>
    <row r="3" spans="6:15" ht="14.25">
      <c r="F3" s="50"/>
      <c r="G3" s="50"/>
      <c r="H3" s="50"/>
      <c r="I3" s="20"/>
      <c r="J3" s="20"/>
      <c r="K3" s="20"/>
      <c r="L3" s="4"/>
      <c r="M3" s="4"/>
      <c r="N3" s="4"/>
      <c r="O3" s="210"/>
    </row>
    <row r="4" spans="6:15" ht="14.25">
      <c r="F4" s="39"/>
      <c r="G4" s="39"/>
      <c r="H4" s="39"/>
      <c r="I4" s="17"/>
      <c r="J4" s="17"/>
      <c r="K4" s="17"/>
      <c r="L4" s="2"/>
      <c r="M4" s="2"/>
      <c r="N4" s="2"/>
      <c r="O4" s="211"/>
    </row>
    <row r="5" spans="1:16" ht="16.5" customHeight="1">
      <c r="A5" s="212"/>
      <c r="B5" s="213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</row>
    <row r="6" spans="1:15" ht="18.7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</row>
    <row r="7" spans="1:16" ht="16.5" customHeight="1">
      <c r="A7" s="10" t="s">
        <v>38</v>
      </c>
      <c r="B7" s="37"/>
      <c r="C7" s="19"/>
      <c r="D7" s="19"/>
      <c r="E7" s="19"/>
      <c r="F7" s="19"/>
      <c r="G7" s="19"/>
      <c r="H7" s="19"/>
      <c r="I7" s="19"/>
      <c r="J7" s="19"/>
      <c r="K7" s="19"/>
      <c r="L7" s="88"/>
      <c r="M7" s="88"/>
      <c r="N7" s="88"/>
      <c r="O7" s="19"/>
      <c r="P7" s="1"/>
    </row>
    <row r="8" spans="1:15" ht="19.5" customHeight="1">
      <c r="A8" s="561" t="s">
        <v>20</v>
      </c>
      <c r="B8" s="562"/>
      <c r="C8" s="354" t="s">
        <v>21</v>
      </c>
      <c r="D8" s="302" t="s">
        <v>222</v>
      </c>
      <c r="E8" s="42" t="s">
        <v>223</v>
      </c>
      <c r="F8" s="208" t="s">
        <v>42</v>
      </c>
      <c r="G8" s="205" t="s">
        <v>222</v>
      </c>
      <c r="H8" s="205" t="s">
        <v>223</v>
      </c>
      <c r="I8" s="345" t="s">
        <v>43</v>
      </c>
      <c r="J8" s="369" t="s">
        <v>222</v>
      </c>
      <c r="K8" s="345" t="s">
        <v>223</v>
      </c>
      <c r="L8" s="208" t="s">
        <v>15</v>
      </c>
      <c r="M8" s="345" t="s">
        <v>222</v>
      </c>
      <c r="N8" s="215" t="s">
        <v>223</v>
      </c>
      <c r="O8" s="208" t="s">
        <v>11</v>
      </c>
    </row>
    <row r="9" spans="1:15" ht="40.5" customHeight="1">
      <c r="A9" s="279" t="s">
        <v>125</v>
      </c>
      <c r="B9" s="280" t="s">
        <v>69</v>
      </c>
      <c r="C9" s="355" t="s">
        <v>165</v>
      </c>
      <c r="D9" s="386">
        <v>43944</v>
      </c>
      <c r="E9" s="387">
        <v>43952</v>
      </c>
      <c r="F9" s="362" t="s">
        <v>175</v>
      </c>
      <c r="G9" s="268" t="s">
        <v>242</v>
      </c>
      <c r="H9" s="268" t="s">
        <v>241</v>
      </c>
      <c r="I9" s="346" t="s">
        <v>176</v>
      </c>
      <c r="J9" s="370" t="s">
        <v>17</v>
      </c>
      <c r="K9" s="346" t="s">
        <v>17</v>
      </c>
      <c r="L9" s="371" t="s">
        <v>17</v>
      </c>
      <c r="M9" s="368" t="s">
        <v>17</v>
      </c>
      <c r="N9" s="353" t="s">
        <v>17</v>
      </c>
      <c r="O9" s="281" t="s">
        <v>17</v>
      </c>
    </row>
    <row r="10" spans="1:15" ht="40.5" customHeight="1">
      <c r="A10" s="282" t="s">
        <v>146</v>
      </c>
      <c r="B10" s="283" t="s">
        <v>68</v>
      </c>
      <c r="C10" s="356" t="s">
        <v>173</v>
      </c>
      <c r="D10" s="388">
        <v>43945</v>
      </c>
      <c r="E10" s="389">
        <v>43952</v>
      </c>
      <c r="F10" s="363" t="s">
        <v>177</v>
      </c>
      <c r="G10" s="284" t="s">
        <v>255</v>
      </c>
      <c r="H10" s="284" t="s">
        <v>241</v>
      </c>
      <c r="I10" s="347" t="s">
        <v>156</v>
      </c>
      <c r="J10" s="372" t="s">
        <v>17</v>
      </c>
      <c r="K10" s="347" t="s">
        <v>17</v>
      </c>
      <c r="L10" s="217" t="s">
        <v>17</v>
      </c>
      <c r="M10" s="347" t="s">
        <v>17</v>
      </c>
      <c r="N10" s="224" t="s">
        <v>17</v>
      </c>
      <c r="O10" s="217" t="s">
        <v>17</v>
      </c>
    </row>
    <row r="11" spans="1:15" ht="40.5" customHeight="1">
      <c r="A11" s="262" t="s">
        <v>122</v>
      </c>
      <c r="B11" s="263" t="s">
        <v>70</v>
      </c>
      <c r="C11" s="357" t="s">
        <v>174</v>
      </c>
      <c r="D11" s="390">
        <v>43948</v>
      </c>
      <c r="E11" s="391">
        <v>43952</v>
      </c>
      <c r="F11" s="364" t="s">
        <v>156</v>
      </c>
      <c r="G11" s="396" t="s">
        <v>242</v>
      </c>
      <c r="H11" s="264" t="s">
        <v>241</v>
      </c>
      <c r="I11" s="348" t="s">
        <v>176</v>
      </c>
      <c r="J11" s="373" t="s">
        <v>17</v>
      </c>
      <c r="K11" s="348" t="s">
        <v>17</v>
      </c>
      <c r="L11" s="364" t="s">
        <v>17</v>
      </c>
      <c r="M11" s="348" t="s">
        <v>17</v>
      </c>
      <c r="N11" s="265" t="s">
        <v>17</v>
      </c>
      <c r="O11" s="266" t="s">
        <v>17</v>
      </c>
    </row>
    <row r="12" spans="1:15" ht="40.5" customHeight="1">
      <c r="A12" s="275" t="s">
        <v>63</v>
      </c>
      <c r="B12" s="276" t="s">
        <v>71</v>
      </c>
      <c r="C12" s="358" t="s">
        <v>165</v>
      </c>
      <c r="D12" s="365" t="s">
        <v>17</v>
      </c>
      <c r="E12" s="277" t="s">
        <v>17</v>
      </c>
      <c r="F12" s="222" t="s">
        <v>17</v>
      </c>
      <c r="G12" s="220" t="s">
        <v>17</v>
      </c>
      <c r="H12" s="220" t="s">
        <v>17</v>
      </c>
      <c r="I12" s="349" t="s">
        <v>17</v>
      </c>
      <c r="J12" s="374" t="s">
        <v>256</v>
      </c>
      <c r="K12" s="349" t="s">
        <v>241</v>
      </c>
      <c r="L12" s="222" t="s">
        <v>157</v>
      </c>
      <c r="M12" s="349" t="s">
        <v>242</v>
      </c>
      <c r="N12" s="221" t="s">
        <v>241</v>
      </c>
      <c r="O12" s="222" t="s">
        <v>156</v>
      </c>
    </row>
    <row r="13" spans="1:15" ht="40.5" customHeight="1">
      <c r="A13" s="267" t="s">
        <v>146</v>
      </c>
      <c r="B13" s="278" t="s">
        <v>69</v>
      </c>
      <c r="C13" s="359" t="s">
        <v>203</v>
      </c>
      <c r="D13" s="392">
        <v>43951</v>
      </c>
      <c r="E13" s="393">
        <v>43962</v>
      </c>
      <c r="F13" s="366" t="s">
        <v>204</v>
      </c>
      <c r="G13" s="216" t="s">
        <v>241</v>
      </c>
      <c r="H13" s="216" t="s">
        <v>188</v>
      </c>
      <c r="I13" s="350" t="s">
        <v>158</v>
      </c>
      <c r="J13" s="375" t="s">
        <v>17</v>
      </c>
      <c r="K13" s="350" t="s">
        <v>17</v>
      </c>
      <c r="L13" s="366" t="s">
        <v>17</v>
      </c>
      <c r="M13" s="347" t="s">
        <v>17</v>
      </c>
      <c r="N13" s="224" t="s">
        <v>17</v>
      </c>
      <c r="O13" s="217" t="s">
        <v>17</v>
      </c>
    </row>
    <row r="14" spans="1:15" ht="40.5" customHeight="1">
      <c r="A14" s="290" t="s">
        <v>125</v>
      </c>
      <c r="B14" s="291" t="s">
        <v>68</v>
      </c>
      <c r="C14" s="360" t="s">
        <v>205</v>
      </c>
      <c r="D14" s="394">
        <v>43948</v>
      </c>
      <c r="E14" s="395">
        <v>43959</v>
      </c>
      <c r="F14" s="223" t="s">
        <v>206</v>
      </c>
      <c r="G14" s="218" t="s">
        <v>247</v>
      </c>
      <c r="H14" s="218" t="s">
        <v>188</v>
      </c>
      <c r="I14" s="351" t="s">
        <v>179</v>
      </c>
      <c r="J14" s="376" t="s">
        <v>17</v>
      </c>
      <c r="K14" s="351" t="s">
        <v>17</v>
      </c>
      <c r="L14" s="223" t="s">
        <v>17</v>
      </c>
      <c r="M14" s="351" t="s">
        <v>17</v>
      </c>
      <c r="N14" s="219" t="s">
        <v>17</v>
      </c>
      <c r="O14" s="223" t="s">
        <v>17</v>
      </c>
    </row>
    <row r="15" spans="1:15" ht="40.5" customHeight="1">
      <c r="A15" s="262" t="s">
        <v>122</v>
      </c>
      <c r="B15" s="263" t="s">
        <v>70</v>
      </c>
      <c r="C15" s="357" t="s">
        <v>207</v>
      </c>
      <c r="D15" s="390">
        <v>43951</v>
      </c>
      <c r="E15" s="391">
        <v>43962</v>
      </c>
      <c r="F15" s="364" t="s">
        <v>179</v>
      </c>
      <c r="G15" s="396" t="s">
        <v>241</v>
      </c>
      <c r="H15" s="264" t="s">
        <v>188</v>
      </c>
      <c r="I15" s="348" t="s">
        <v>158</v>
      </c>
      <c r="J15" s="373" t="s">
        <v>17</v>
      </c>
      <c r="K15" s="348" t="s">
        <v>17</v>
      </c>
      <c r="L15" s="364" t="s">
        <v>17</v>
      </c>
      <c r="M15" s="348" t="s">
        <v>17</v>
      </c>
      <c r="N15" s="265" t="s">
        <v>17</v>
      </c>
      <c r="O15" s="266" t="s">
        <v>17</v>
      </c>
    </row>
    <row r="16" spans="1:15" ht="40.5" customHeight="1">
      <c r="A16" s="271" t="s">
        <v>150</v>
      </c>
      <c r="B16" s="288" t="s">
        <v>71</v>
      </c>
      <c r="C16" s="361" t="s">
        <v>173</v>
      </c>
      <c r="D16" s="367" t="s">
        <v>17</v>
      </c>
      <c r="E16" s="289" t="s">
        <v>17</v>
      </c>
      <c r="F16" s="227" t="s">
        <v>17</v>
      </c>
      <c r="G16" s="225" t="s">
        <v>17</v>
      </c>
      <c r="H16" s="225" t="s">
        <v>17</v>
      </c>
      <c r="I16" s="352" t="s">
        <v>17</v>
      </c>
      <c r="J16" s="397" t="s">
        <v>166</v>
      </c>
      <c r="K16" s="352" t="s">
        <v>246</v>
      </c>
      <c r="L16" s="227" t="s">
        <v>180</v>
      </c>
      <c r="M16" s="352" t="s">
        <v>247</v>
      </c>
      <c r="N16" s="226" t="s">
        <v>188</v>
      </c>
      <c r="O16" s="227" t="s">
        <v>179</v>
      </c>
    </row>
    <row r="18" ht="32.25" customHeight="1">
      <c r="A18" s="520" t="s">
        <v>297</v>
      </c>
    </row>
    <row r="20" spans="1:15" ht="14.25">
      <c r="A20" s="228"/>
      <c r="B20" s="229"/>
      <c r="C20" s="230"/>
      <c r="D20" s="230"/>
      <c r="E20" s="230"/>
      <c r="F20" s="231"/>
      <c r="G20" s="231"/>
      <c r="H20" s="231"/>
      <c r="I20" s="231"/>
      <c r="J20" s="231"/>
      <c r="K20" s="231"/>
      <c r="L20" s="231"/>
      <c r="M20" s="231"/>
      <c r="N20" s="231"/>
      <c r="O20" s="231"/>
    </row>
    <row r="21" spans="1:15" ht="14.25">
      <c r="A21" s="232"/>
      <c r="B21" s="233"/>
      <c r="C21" s="234"/>
      <c r="D21" s="234"/>
      <c r="E21" s="234"/>
      <c r="F21" s="235"/>
      <c r="G21" s="235"/>
      <c r="H21" s="235"/>
      <c r="I21" s="235"/>
      <c r="J21" s="235"/>
      <c r="K21" s="235"/>
      <c r="L21" s="235"/>
      <c r="M21" s="235"/>
      <c r="N21" s="235"/>
      <c r="O21" s="235"/>
    </row>
    <row r="22" spans="1:15" ht="14.25">
      <c r="A22" s="236"/>
      <c r="B22" s="237"/>
      <c r="C22" s="237"/>
      <c r="D22" s="237"/>
      <c r="E22" s="237"/>
      <c r="F22" s="238"/>
      <c r="G22" s="238"/>
      <c r="H22" s="238"/>
      <c r="I22" s="238"/>
      <c r="J22" s="238"/>
      <c r="K22" s="238"/>
      <c r="L22" s="238"/>
      <c r="M22" s="238"/>
      <c r="N22" s="238"/>
      <c r="O22" s="238"/>
    </row>
    <row r="23" spans="1:15" ht="14.25">
      <c r="A23" s="239"/>
      <c r="B23" s="233"/>
      <c r="C23" s="233"/>
      <c r="D23" s="233"/>
      <c r="E23" s="233"/>
      <c r="F23" s="240"/>
      <c r="G23" s="240"/>
      <c r="H23" s="240"/>
      <c r="I23" s="240"/>
      <c r="J23" s="240"/>
      <c r="K23" s="240"/>
      <c r="L23" s="240"/>
      <c r="M23" s="240"/>
      <c r="N23" s="240"/>
      <c r="O23" s="240"/>
    </row>
  </sheetData>
  <sheetProtection scenarios="1"/>
  <mergeCells count="3">
    <mergeCell ref="F1:O1"/>
    <mergeCell ref="F2:O2"/>
    <mergeCell ref="A8:B8"/>
  </mergeCells>
  <printOptions/>
  <pageMargins left="0.5905511811023623" right="0.3937007874015748" top="0.35433070866141736" bottom="0.1968503937007874" header="0.31496062992125984" footer="0.2362204724409449"/>
  <pageSetup horizontalDpi="600" verticalDpi="600" orientation="portrait" paperSize="9" scale="55" r:id="rId2"/>
  <colBreaks count="1" manualBreakCount="1">
    <brk id="15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SINO1006</cp:lastModifiedBy>
  <cp:lastPrinted>2020-04-21T11:37:38Z</cp:lastPrinted>
  <dcterms:created xsi:type="dcterms:W3CDTF">2000-01-10T02:46:04Z</dcterms:created>
  <dcterms:modified xsi:type="dcterms:W3CDTF">2020-04-22T03:47:15Z</dcterms:modified>
  <cp:category/>
  <cp:version/>
  <cp:contentType/>
  <cp:contentStatus/>
</cp:coreProperties>
</file>